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213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niinamayer/Dropbox/Tilannetajuiseen_laidunsuunnitteluun_Mayer_Philipp/"/>
    </mc:Choice>
  </mc:AlternateContent>
  <xr:revisionPtr revIDLastSave="0" documentId="8_{D8A1ECC6-C19E-3841-A8C7-9482BB83F3E9}" xr6:coauthVersionLast="46" xr6:coauthVersionMax="46" xr10:uidLastSave="{00000000-0000-0000-0000-000000000000}"/>
  <bookViews>
    <workbookView xWindow="0" yWindow="460" windowWidth="25600" windowHeight="14540" tabRatio="991" activeTab="1" xr2:uid="{00000000-000D-0000-FFFF-FFFF00000000}"/>
  </bookViews>
  <sheets>
    <sheet name="Esimerkki" sheetId="2" r:id="rId1"/>
    <sheet name="Täyttetävä" sheetId="5" r:id="rId2"/>
    <sheet name="Tulostettava" sheetId="6" r:id="rId3"/>
    <sheet name="Example" sheetId="7" r:id="rId4"/>
  </sheets>
  <definedNames>
    <definedName name="_xlnm.Print_Area" localSheetId="0">Esimerkki!$A$1:$AK$26</definedName>
    <definedName name="_xlnm.Print_Area" localSheetId="3">Example!$A$1:$AK$26</definedName>
    <definedName name="_xlnm.Print_Area" localSheetId="1">Täyttetävä!$A$1:$AG$26</definedName>
    <definedName name="_xlnm.Print_Area" localSheetId="2">Tulostettava!$A$1:$AK$26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Y21" i="5" l="1" a="1"/>
  <c r="Y21" i="5" s="1"/>
  <c r="AJ13" i="5"/>
  <c r="AJ14" i="5"/>
  <c r="AJ15" i="5"/>
  <c r="AJ16" i="5"/>
  <c r="AJ17" i="5"/>
  <c r="AJ18" i="5"/>
  <c r="AJ5" i="5"/>
  <c r="AJ6" i="5"/>
  <c r="AJ7" i="5"/>
  <c r="AJ8" i="5"/>
  <c r="AJ9" i="5"/>
  <c r="AJ10" i="5"/>
  <c r="AJ11" i="5"/>
  <c r="AJ12" i="5"/>
  <c r="AJ4" i="5"/>
  <c r="AD21" i="5" a="1"/>
  <c r="AD21" i="5" s="1"/>
  <c r="AE21" i="5" s="1"/>
  <c r="AF21" i="5" s="1"/>
  <c r="AG21" i="5" s="1"/>
  <c r="AH21" i="5" s="1"/>
  <c r="AH19" i="5"/>
  <c r="AG19" i="5"/>
  <c r="AF19" i="5"/>
  <c r="AE19" i="5"/>
  <c r="AD19" i="5"/>
  <c r="AI4" i="5"/>
  <c r="AI5" i="5"/>
  <c r="AI6" i="5"/>
  <c r="AI7" i="5"/>
  <c r="AI8" i="5"/>
  <c r="AI9" i="5"/>
  <c r="AI10" i="5"/>
  <c r="AI11" i="5"/>
  <c r="AI12" i="5"/>
  <c r="AI13" i="5"/>
  <c r="AI14" i="5"/>
  <c r="AI15" i="5"/>
  <c r="AI16" i="5"/>
  <c r="AI17" i="5"/>
  <c r="AI18" i="5"/>
  <c r="U21" i="5" a="1"/>
  <c r="U21" i="5" s="1"/>
  <c r="P21" i="5" a="1"/>
  <c r="P21" i="5" s="1"/>
  <c r="L21" i="5" a="1"/>
  <c r="L21" i="5" s="1"/>
  <c r="G21" i="5" a="1"/>
  <c r="G21" i="5" s="1"/>
  <c r="AO22" i="5" l="1" a="1"/>
  <c r="AO22" i="5" s="1"/>
  <c r="AJ19" i="5"/>
  <c r="L26" i="7"/>
  <c r="P26" i="7" s="1"/>
  <c r="P21" i="7" s="1" a="1"/>
  <c r="P21" i="7" s="1"/>
  <c r="Q21" i="7" s="1"/>
  <c r="R21" i="7" s="1"/>
  <c r="S21" i="7" s="1"/>
  <c r="T21" i="7" s="1"/>
  <c r="G21" i="7" a="1"/>
  <c r="G21" i="7" s="1"/>
  <c r="B20" i="7"/>
  <c r="C23" i="7" s="1"/>
  <c r="AD19" i="7"/>
  <c r="AC19" i="7"/>
  <c r="AB19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K19" i="7"/>
  <c r="J19" i="7"/>
  <c r="I19" i="7"/>
  <c r="H19" i="7"/>
  <c r="G19" i="7"/>
  <c r="B19" i="7"/>
  <c r="AF18" i="7"/>
  <c r="AE18" i="7"/>
  <c r="D18" i="7"/>
  <c r="AF17" i="7"/>
  <c r="AE17" i="7"/>
  <c r="D17" i="7"/>
  <c r="AF16" i="7"/>
  <c r="AE16" i="7"/>
  <c r="D16" i="7"/>
  <c r="AF15" i="7"/>
  <c r="AE15" i="7"/>
  <c r="D15" i="7"/>
  <c r="AF14" i="7"/>
  <c r="AE14" i="7"/>
  <c r="D14" i="7"/>
  <c r="AF13" i="7"/>
  <c r="AE13" i="7"/>
  <c r="D13" i="7"/>
  <c r="AF12" i="7"/>
  <c r="AE12" i="7"/>
  <c r="D12" i="7"/>
  <c r="AF11" i="7"/>
  <c r="AE11" i="7"/>
  <c r="D11" i="7"/>
  <c r="AF10" i="7"/>
  <c r="AE10" i="7"/>
  <c r="D10" i="7"/>
  <c r="AF9" i="7"/>
  <c r="AE9" i="7"/>
  <c r="D9" i="7"/>
  <c r="AF8" i="7"/>
  <c r="AE8" i="7"/>
  <c r="D8" i="7"/>
  <c r="AF7" i="7"/>
  <c r="AE7" i="7"/>
  <c r="D7" i="7"/>
  <c r="AF6" i="7"/>
  <c r="AE6" i="7"/>
  <c r="D6" i="7"/>
  <c r="AF5" i="7"/>
  <c r="AE5" i="7"/>
  <c r="D5" i="7"/>
  <c r="AF4" i="7"/>
  <c r="AE4" i="7"/>
  <c r="D4" i="7"/>
  <c r="H3" i="7"/>
  <c r="I3" i="7" s="1"/>
  <c r="J3" i="7" s="1"/>
  <c r="K3" i="7" s="1"/>
  <c r="L3" i="7" s="1"/>
  <c r="M3" i="7" s="1"/>
  <c r="N3" i="7" s="1"/>
  <c r="O3" i="7" s="1"/>
  <c r="P3" i="7" s="1"/>
  <c r="Q3" i="7" s="1"/>
  <c r="R3" i="7" s="1"/>
  <c r="S3" i="7" s="1"/>
  <c r="T3" i="7" s="1"/>
  <c r="U3" i="7" s="1"/>
  <c r="V3" i="7" s="1"/>
  <c r="W3" i="7" s="1"/>
  <c r="X3" i="7" s="1"/>
  <c r="Y3" i="7" s="1"/>
  <c r="Z3" i="7" s="1"/>
  <c r="AA3" i="7" s="1"/>
  <c r="AB3" i="7" s="1"/>
  <c r="AC3" i="7" s="1"/>
  <c r="AD3" i="7" s="1"/>
  <c r="L21" i="7" l="1" a="1"/>
  <c r="L21" i="7" s="1"/>
  <c r="AF19" i="7"/>
  <c r="B23" i="7"/>
  <c r="H21" i="7"/>
  <c r="AH22" i="7" a="1"/>
  <c r="AH22" i="7" s="1"/>
  <c r="AH23" i="7" s="1"/>
  <c r="D19" i="7"/>
  <c r="U26" i="7"/>
  <c r="AE18" i="6"/>
  <c r="AE17" i="6"/>
  <c r="AE16" i="6"/>
  <c r="AE15" i="6"/>
  <c r="AE14" i="6"/>
  <c r="AE13" i="6"/>
  <c r="AE12" i="6"/>
  <c r="AE11" i="6"/>
  <c r="AE10" i="6"/>
  <c r="AE9" i="6"/>
  <c r="AE8" i="6"/>
  <c r="AE7" i="6"/>
  <c r="AE6" i="6"/>
  <c r="AE5" i="6"/>
  <c r="AE4" i="6"/>
  <c r="D19" i="6"/>
  <c r="H3" i="6"/>
  <c r="I3" i="6" s="1"/>
  <c r="J3" i="6" s="1"/>
  <c r="K3" i="6" s="1"/>
  <c r="L3" i="6" s="1"/>
  <c r="M3" i="6" s="1"/>
  <c r="N3" i="6" s="1"/>
  <c r="O3" i="6" s="1"/>
  <c r="P3" i="6" s="1"/>
  <c r="Q3" i="6" s="1"/>
  <c r="R3" i="6" s="1"/>
  <c r="S3" i="6" s="1"/>
  <c r="T3" i="6" s="1"/>
  <c r="U3" i="6" s="1"/>
  <c r="V3" i="6" s="1"/>
  <c r="W3" i="6" s="1"/>
  <c r="X3" i="6" s="1"/>
  <c r="Y3" i="6" s="1"/>
  <c r="Z3" i="6" s="1"/>
  <c r="AA3" i="6" s="1"/>
  <c r="AB3" i="6" s="1"/>
  <c r="AC3" i="6" s="1"/>
  <c r="AD3" i="6" s="1"/>
  <c r="B20" i="5"/>
  <c r="B23" i="5" s="1"/>
  <c r="AC19" i="5"/>
  <c r="AB19" i="5"/>
  <c r="AA19" i="5"/>
  <c r="Z19" i="5"/>
  <c r="Y19" i="5"/>
  <c r="X19" i="5"/>
  <c r="W19" i="5"/>
  <c r="V19" i="5"/>
  <c r="U19" i="5"/>
  <c r="T19" i="5"/>
  <c r="S19" i="5"/>
  <c r="R19" i="5"/>
  <c r="Q19" i="5"/>
  <c r="P19" i="5"/>
  <c r="O19" i="5"/>
  <c r="N19" i="5"/>
  <c r="M19" i="5"/>
  <c r="L19" i="5"/>
  <c r="K19" i="5"/>
  <c r="J19" i="5"/>
  <c r="I19" i="5"/>
  <c r="H19" i="5"/>
  <c r="G19" i="5"/>
  <c r="B19" i="5"/>
  <c r="AO23" i="5" s="1"/>
  <c r="D18" i="5"/>
  <c r="D17" i="5"/>
  <c r="D16" i="5"/>
  <c r="D15" i="5"/>
  <c r="D14" i="5"/>
  <c r="D13" i="5"/>
  <c r="D12" i="5"/>
  <c r="D11" i="5"/>
  <c r="D10" i="5"/>
  <c r="D9" i="5"/>
  <c r="D8" i="5"/>
  <c r="D7" i="5"/>
  <c r="D6" i="5"/>
  <c r="D5" i="5"/>
  <c r="D4" i="5"/>
  <c r="H3" i="5"/>
  <c r="I3" i="5" s="1"/>
  <c r="J3" i="5" s="1"/>
  <c r="K3" i="5" s="1"/>
  <c r="L3" i="5" s="1"/>
  <c r="M3" i="5" s="1"/>
  <c r="N3" i="5" s="1"/>
  <c r="O3" i="5" s="1"/>
  <c r="P3" i="5" s="1"/>
  <c r="Q3" i="5" s="1"/>
  <c r="R3" i="5" s="1"/>
  <c r="S3" i="5" s="1"/>
  <c r="T3" i="5" s="1"/>
  <c r="U3" i="5" s="1"/>
  <c r="V3" i="5" s="1"/>
  <c r="W3" i="5" s="1"/>
  <c r="X3" i="5" s="1"/>
  <c r="Y3" i="5" s="1"/>
  <c r="Z3" i="5" s="1"/>
  <c r="AA3" i="5" s="1"/>
  <c r="AB3" i="5" s="1"/>
  <c r="AC3" i="5" s="1"/>
  <c r="AD3" i="5" s="1"/>
  <c r="AE3" i="5" s="1"/>
  <c r="AF3" i="5" s="1"/>
  <c r="AG3" i="5" s="1"/>
  <c r="AH3" i="5" s="1"/>
  <c r="AE8" i="2"/>
  <c r="AE9" i="2"/>
  <c r="AE10" i="2"/>
  <c r="AE11" i="2"/>
  <c r="AE12" i="2"/>
  <c r="AE13" i="2"/>
  <c r="AE14" i="2"/>
  <c r="AE15" i="2"/>
  <c r="AE16" i="2"/>
  <c r="AE17" i="2"/>
  <c r="AE18" i="2"/>
  <c r="G21" i="2" a="1"/>
  <c r="G21" i="2" s="1"/>
  <c r="H21" i="2" s="1"/>
  <c r="I21" i="2" s="1"/>
  <c r="J21" i="2" s="1"/>
  <c r="K21" i="2" s="1"/>
  <c r="AF4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L26" i="2"/>
  <c r="L21" i="2" s="1" a="1"/>
  <c r="L21" i="2" s="1"/>
  <c r="M21" i="2" s="1"/>
  <c r="N21" i="2" s="1"/>
  <c r="O21" i="2" s="1"/>
  <c r="H3" i="2"/>
  <c r="I3" i="2" s="1"/>
  <c r="J3" i="2" s="1"/>
  <c r="K3" i="2" s="1"/>
  <c r="L3" i="2" s="1"/>
  <c r="M3" i="2" s="1"/>
  <c r="N3" i="2" s="1"/>
  <c r="O3" i="2" s="1"/>
  <c r="P3" i="2" s="1"/>
  <c r="Q3" i="2" s="1"/>
  <c r="R3" i="2" s="1"/>
  <c r="C23" i="5" l="1"/>
  <c r="AG22" i="2" a="1"/>
  <c r="AG22" i="2" s="1"/>
  <c r="AG22" i="7" a="1"/>
  <c r="AG22" i="7" s="1"/>
  <c r="AG23" i="7" s="1"/>
  <c r="P26" i="2"/>
  <c r="M21" i="7"/>
  <c r="N21" i="7" s="1"/>
  <c r="O21" i="7" s="1"/>
  <c r="U21" i="7" a="1"/>
  <c r="U21" i="7" s="1"/>
  <c r="Y26" i="7"/>
  <c r="E17" i="7"/>
  <c r="E15" i="7"/>
  <c r="E13" i="7"/>
  <c r="E11" i="7"/>
  <c r="E9" i="7"/>
  <c r="E7" i="7"/>
  <c r="E5" i="7"/>
  <c r="F18" i="7"/>
  <c r="F16" i="7"/>
  <c r="F14" i="7"/>
  <c r="F12" i="7"/>
  <c r="F10" i="7"/>
  <c r="F8" i="7"/>
  <c r="F6" i="7"/>
  <c r="E18" i="7"/>
  <c r="E16" i="7"/>
  <c r="E14" i="7"/>
  <c r="E12" i="7"/>
  <c r="F15" i="7"/>
  <c r="E8" i="7"/>
  <c r="F13" i="7"/>
  <c r="F9" i="7"/>
  <c r="E6" i="7"/>
  <c r="F11" i="7"/>
  <c r="F7" i="7"/>
  <c r="F4" i="7"/>
  <c r="F17" i="7"/>
  <c r="E10" i="7"/>
  <c r="F5" i="7"/>
  <c r="E4" i="7"/>
  <c r="I21" i="7"/>
  <c r="D19" i="5"/>
  <c r="H21" i="5"/>
  <c r="M21" i="5"/>
  <c r="N21" i="5" s="1"/>
  <c r="O21" i="5" s="1"/>
  <c r="S3" i="2"/>
  <c r="T3" i="2" s="1"/>
  <c r="U3" i="2" s="1"/>
  <c r="V3" i="2" s="1"/>
  <c r="W3" i="2" s="1"/>
  <c r="X3" i="2" s="1"/>
  <c r="Y3" i="2" s="1"/>
  <c r="Z3" i="2" s="1"/>
  <c r="AA3" i="2" s="1"/>
  <c r="AB3" i="2" s="1"/>
  <c r="AC3" i="2" s="1"/>
  <c r="AD3" i="2" s="1"/>
  <c r="F18" i="5" l="1"/>
  <c r="I21" i="5"/>
  <c r="J21" i="5" s="1"/>
  <c r="K21" i="5" s="1"/>
  <c r="AK22" i="5" a="1"/>
  <c r="AK22" i="5" s="1"/>
  <c r="AK23" i="5" s="1"/>
  <c r="E4" i="5"/>
  <c r="E12" i="5"/>
  <c r="E13" i="5"/>
  <c r="F10" i="5"/>
  <c r="F9" i="5"/>
  <c r="F17" i="5"/>
  <c r="P21" i="2" a="1"/>
  <c r="P21" i="2" s="1"/>
  <c r="U26" i="2"/>
  <c r="Y26" i="2" s="1"/>
  <c r="J21" i="7"/>
  <c r="AD26" i="7"/>
  <c r="AD21" i="7" s="1" a="1"/>
  <c r="AD21" i="7" s="1"/>
  <c r="Y21" i="7" a="1"/>
  <c r="Y21" i="7" s="1"/>
  <c r="V21" i="7"/>
  <c r="W21" i="7" s="1"/>
  <c r="X21" i="7" s="1"/>
  <c r="F12" i="5"/>
  <c r="E17" i="5"/>
  <c r="F11" i="5"/>
  <c r="E7" i="5"/>
  <c r="E6" i="5"/>
  <c r="E14" i="5"/>
  <c r="F16" i="5"/>
  <c r="F14" i="5"/>
  <c r="E5" i="5"/>
  <c r="F5" i="5"/>
  <c r="F13" i="5"/>
  <c r="E11" i="5"/>
  <c r="E8" i="5"/>
  <c r="E16" i="5"/>
  <c r="F8" i="5"/>
  <c r="F6" i="5"/>
  <c r="E9" i="5"/>
  <c r="F7" i="5"/>
  <c r="F15" i="5"/>
  <c r="E15" i="5"/>
  <c r="E10" i="5"/>
  <c r="E18" i="5"/>
  <c r="F4" i="5"/>
  <c r="U21" i="2" a="1"/>
  <c r="U21" i="2" s="1"/>
  <c r="B20" i="2"/>
  <c r="B23" i="2" s="1"/>
  <c r="G19" i="2"/>
  <c r="AF22" i="2" s="1" a="1"/>
  <c r="AF22" i="2" s="1"/>
  <c r="AF23" i="2" s="1"/>
  <c r="B19" i="2"/>
  <c r="AF18" i="2"/>
  <c r="D18" i="2"/>
  <c r="AF17" i="2"/>
  <c r="D17" i="2"/>
  <c r="AF16" i="2"/>
  <c r="D16" i="2"/>
  <c r="AF15" i="2"/>
  <c r="D15" i="2"/>
  <c r="AF14" i="2"/>
  <c r="D14" i="2"/>
  <c r="AF13" i="2"/>
  <c r="D13" i="2"/>
  <c r="AF12" i="2"/>
  <c r="D12" i="2"/>
  <c r="AF11" i="2"/>
  <c r="D11" i="2"/>
  <c r="AF10" i="2"/>
  <c r="D10" i="2"/>
  <c r="AF9" i="2"/>
  <c r="D9" i="2"/>
  <c r="AF8" i="2"/>
  <c r="D8" i="2"/>
  <c r="AF7" i="2"/>
  <c r="AE7" i="2"/>
  <c r="D7" i="2"/>
  <c r="AF6" i="2"/>
  <c r="AE6" i="2"/>
  <c r="D6" i="2"/>
  <c r="AF5" i="2"/>
  <c r="AE5" i="2"/>
  <c r="D5" i="2"/>
  <c r="AE4" i="2"/>
  <c r="D4" i="2"/>
  <c r="AJ22" i="5" l="1" a="1"/>
  <c r="AJ22" i="5" s="1"/>
  <c r="V21" i="2"/>
  <c r="W21" i="2" s="1"/>
  <c r="X21" i="2" s="1"/>
  <c r="AI22" i="2" a="1"/>
  <c r="AI22" i="2" s="1"/>
  <c r="AI23" i="2" s="1"/>
  <c r="Q21" i="2"/>
  <c r="R21" i="2" s="1"/>
  <c r="S21" i="2" s="1"/>
  <c r="T21" i="2" s="1"/>
  <c r="AI22" i="7" a="1"/>
  <c r="AI22" i="7" s="1"/>
  <c r="AI23" i="7" s="1"/>
  <c r="AD26" i="2"/>
  <c r="AD21" i="2" s="1" a="1"/>
  <c r="AD21" i="2" s="1"/>
  <c r="Y21" i="2" a="1"/>
  <c r="Y21" i="2" s="1"/>
  <c r="AG23" i="2"/>
  <c r="Z21" i="7"/>
  <c r="AA21" i="7" s="1"/>
  <c r="AB21" i="7" s="1"/>
  <c r="AC21" i="7" s="1"/>
  <c r="K21" i="7"/>
  <c r="AG12" i="7" s="1" a="1"/>
  <c r="AG12" i="7" s="1"/>
  <c r="Q21" i="5"/>
  <c r="AF19" i="2"/>
  <c r="D19" i="2"/>
  <c r="E11" i="2" s="1"/>
  <c r="C23" i="2"/>
  <c r="AJ22" i="7" l="1" a="1"/>
  <c r="AJ22" i="7" s="1"/>
  <c r="AJ23" i="7" s="1"/>
  <c r="AH22" i="2" a="1"/>
  <c r="AH22" i="2" s="1"/>
  <c r="AH23" i="2" s="1"/>
  <c r="Z21" i="2"/>
  <c r="AA21" i="2" s="1"/>
  <c r="AB21" i="2" s="1"/>
  <c r="AC21" i="2" s="1"/>
  <c r="AH12" i="7"/>
  <c r="AI12" i="7" s="1"/>
  <c r="AJ12" i="7"/>
  <c r="AF22" i="7" a="1"/>
  <c r="AF22" i="7" s="1"/>
  <c r="AF23" i="7" s="1"/>
  <c r="AG17" i="7" a="1"/>
  <c r="AG17" i="7" s="1"/>
  <c r="AG5" i="7" a="1"/>
  <c r="AG5" i="7" s="1"/>
  <c r="AG25" i="7"/>
  <c r="AG26" i="7" s="1"/>
  <c r="AG8" i="7" a="1"/>
  <c r="AG8" i="7" s="1"/>
  <c r="AG9" i="7" a="1"/>
  <c r="AG9" i="7" s="1"/>
  <c r="AG4" i="7" a="1"/>
  <c r="AG4" i="7" s="1"/>
  <c r="AG14" i="7" a="1"/>
  <c r="AG14" i="7" s="1"/>
  <c r="AG15" i="7" a="1"/>
  <c r="AG15" i="7" s="1"/>
  <c r="AG11" i="7" a="1"/>
  <c r="AG11" i="7" s="1"/>
  <c r="AG6" i="7" a="1"/>
  <c r="AG6" i="7" s="1"/>
  <c r="AG16" i="7" a="1"/>
  <c r="AG16" i="7" s="1"/>
  <c r="AG7" i="7" a="1"/>
  <c r="AG7" i="7" s="1"/>
  <c r="AG18" i="7" a="1"/>
  <c r="AG18" i="7" s="1"/>
  <c r="AG10" i="7" a="1"/>
  <c r="AG10" i="7" s="1"/>
  <c r="AG13" i="7" a="1"/>
  <c r="AG13" i="7" s="1"/>
  <c r="V21" i="5"/>
  <c r="W21" i="5" s="1"/>
  <c r="X21" i="5" s="1"/>
  <c r="R21" i="5"/>
  <c r="E4" i="2"/>
  <c r="F8" i="2"/>
  <c r="F18" i="2"/>
  <c r="E6" i="2"/>
  <c r="F9" i="2"/>
  <c r="E17" i="2"/>
  <c r="E10" i="2"/>
  <c r="F17" i="2"/>
  <c r="F7" i="2"/>
  <c r="E18" i="2"/>
  <c r="F11" i="2"/>
  <c r="E12" i="2"/>
  <c r="F12" i="2"/>
  <c r="E7" i="2"/>
  <c r="E8" i="2"/>
  <c r="F4" i="2"/>
  <c r="F10" i="2"/>
  <c r="E13" i="2"/>
  <c r="F13" i="2"/>
  <c r="E14" i="2"/>
  <c r="F14" i="2"/>
  <c r="E5" i="2"/>
  <c r="F5" i="2"/>
  <c r="E9" i="2"/>
  <c r="F6" i="2"/>
  <c r="E15" i="2"/>
  <c r="F15" i="2"/>
  <c r="E16" i="2"/>
  <c r="F16" i="2"/>
  <c r="AM22" i="5" l="1" a="1"/>
  <c r="AM22" i="5" s="1"/>
  <c r="AM23" i="5" s="1"/>
  <c r="AG25" i="2"/>
  <c r="AG26" i="2" s="1"/>
  <c r="AJ22" i="2" a="1"/>
  <c r="AJ22" i="2" s="1"/>
  <c r="AJ23" i="2" s="1"/>
  <c r="AJ7" i="7"/>
  <c r="AH7" i="7"/>
  <c r="AI7" i="7" s="1"/>
  <c r="AH8" i="7"/>
  <c r="AI8" i="7" s="1"/>
  <c r="AJ8" i="7"/>
  <c r="AH16" i="7"/>
  <c r="AI16" i="7" s="1"/>
  <c r="AJ16" i="7"/>
  <c r="AH18" i="7"/>
  <c r="AI18" i="7" s="1"/>
  <c r="AJ18" i="7"/>
  <c r="AJ11" i="7"/>
  <c r="AH11" i="7"/>
  <c r="AI11" i="7" s="1"/>
  <c r="AJ9" i="7"/>
  <c r="AH9" i="7"/>
  <c r="AI9" i="7" s="1"/>
  <c r="AJ17" i="7"/>
  <c r="AH17" i="7"/>
  <c r="AI17" i="7" s="1"/>
  <c r="AJ15" i="7"/>
  <c r="AH15" i="7"/>
  <c r="AI15" i="7" s="1"/>
  <c r="AJ13" i="7"/>
  <c r="AH13" i="7"/>
  <c r="AI13" i="7" s="1"/>
  <c r="AH14" i="7"/>
  <c r="AI14" i="7" s="1"/>
  <c r="AJ14" i="7"/>
  <c r="AH10" i="7"/>
  <c r="AI10" i="7" s="1"/>
  <c r="AJ10" i="7"/>
  <c r="AH6" i="7"/>
  <c r="AI6" i="7" s="1"/>
  <c r="AJ6" i="7"/>
  <c r="AH4" i="7"/>
  <c r="AG19" i="7"/>
  <c r="AJ19" i="7" s="1"/>
  <c r="AJ4" i="7"/>
  <c r="AJ5" i="7"/>
  <c r="AH5" i="7"/>
  <c r="AI5" i="7" s="1"/>
  <c r="Z21" i="5"/>
  <c r="S21" i="5"/>
  <c r="AG9" i="2" a="1"/>
  <c r="AG9" i="2" s="1"/>
  <c r="AH9" i="2" s="1"/>
  <c r="AI9" i="2" s="1"/>
  <c r="AG4" i="2" a="1"/>
  <c r="AG4" i="2" s="1"/>
  <c r="AG13" i="2" a="1"/>
  <c r="AG13" i="2" s="1"/>
  <c r="AG11" i="2" a="1"/>
  <c r="AG11" i="2" s="1"/>
  <c r="AG8" i="2" a="1"/>
  <c r="AG8" i="2" s="1"/>
  <c r="AG16" i="2" a="1"/>
  <c r="AG16" i="2" s="1"/>
  <c r="AG10" i="2" a="1"/>
  <c r="AG10" i="2" s="1"/>
  <c r="AG5" i="2" a="1"/>
  <c r="AG5" i="2" s="1"/>
  <c r="AG15" i="2" a="1"/>
  <c r="AG15" i="2" s="1"/>
  <c r="AG14" i="2" a="1"/>
  <c r="AG14" i="2" s="1"/>
  <c r="AG18" i="2" a="1"/>
  <c r="AG18" i="2" s="1"/>
  <c r="AG6" i="2" a="1"/>
  <c r="AG6" i="2" s="1"/>
  <c r="AG17" i="2" a="1"/>
  <c r="AG17" i="2" s="1"/>
  <c r="AG7" i="2" a="1"/>
  <c r="AG7" i="2" s="1"/>
  <c r="AG12" i="2" a="1"/>
  <c r="AG12" i="2" s="1"/>
  <c r="AA21" i="5" l="1"/>
  <c r="AB21" i="5" s="1"/>
  <c r="AC21" i="5" s="1"/>
  <c r="AN22" i="5" s="1" a="1"/>
  <c r="AN22" i="5" s="1"/>
  <c r="AN23" i="5" s="1"/>
  <c r="AH19" i="7"/>
  <c r="AI19" i="7" s="1"/>
  <c r="AI4" i="7"/>
  <c r="T21" i="5"/>
  <c r="AL22" i="5" s="1" a="1"/>
  <c r="AL22" i="5" s="1"/>
  <c r="AL23" i="5" s="1"/>
  <c r="AJ7" i="2"/>
  <c r="AH7" i="2"/>
  <c r="AJ6" i="2"/>
  <c r="AH6" i="2"/>
  <c r="AJ5" i="2"/>
  <c r="AH5" i="2"/>
  <c r="AI5" i="2" s="1"/>
  <c r="AJ4" i="2"/>
  <c r="AG19" i="2"/>
  <c r="AJ19" i="2" s="1"/>
  <c r="AH4" i="2"/>
  <c r="AI4" i="2" s="1"/>
  <c r="AJ9" i="2"/>
  <c r="AH14" i="2"/>
  <c r="AI14" i="2" s="1"/>
  <c r="AJ14" i="2"/>
  <c r="AH16" i="2"/>
  <c r="AI16" i="2" s="1"/>
  <c r="AJ16" i="2"/>
  <c r="AH17" i="2"/>
  <c r="AI17" i="2" s="1"/>
  <c r="AJ17" i="2"/>
  <c r="AH12" i="2"/>
  <c r="AI12" i="2" s="1"/>
  <c r="AJ12" i="2"/>
  <c r="AH18" i="2"/>
  <c r="AI18" i="2" s="1"/>
  <c r="AJ18" i="2"/>
  <c r="AH10" i="2"/>
  <c r="AI10" i="2" s="1"/>
  <c r="AJ10" i="2"/>
  <c r="AH13" i="2"/>
  <c r="AI13" i="2" s="1"/>
  <c r="AJ13" i="2"/>
  <c r="AH15" i="2"/>
  <c r="AI15" i="2" s="1"/>
  <c r="AJ15" i="2"/>
  <c r="AH8" i="2"/>
  <c r="AI8" i="2" s="1"/>
  <c r="AJ8" i="2"/>
  <c r="AH11" i="2"/>
  <c r="AI11" i="2" s="1"/>
  <c r="AJ11" i="2"/>
  <c r="AI7" i="2"/>
  <c r="AI6" i="2"/>
  <c r="AK4" i="5" l="1" a="1"/>
  <c r="AK4" i="5" s="1"/>
  <c r="AL4" i="5" s="1"/>
  <c r="AM4" i="5" s="1"/>
  <c r="AK13" i="5" a="1"/>
  <c r="AK13" i="5" s="1"/>
  <c r="AL13" i="5" s="1"/>
  <c r="AM13" i="5" s="1"/>
  <c r="AK16" i="5" a="1"/>
  <c r="AK16" i="5" s="1"/>
  <c r="AL16" i="5" s="1"/>
  <c r="AM16" i="5" s="1"/>
  <c r="AK14" i="5" a="1"/>
  <c r="AK14" i="5" s="1"/>
  <c r="AL14" i="5" s="1"/>
  <c r="AM14" i="5" s="1"/>
  <c r="AK6" i="5" a="1"/>
  <c r="AK6" i="5" s="1"/>
  <c r="AL6" i="5" s="1"/>
  <c r="AM6" i="5" s="1"/>
  <c r="AK5" i="5" a="1"/>
  <c r="AK5" i="5" s="1"/>
  <c r="AL5" i="5" s="1"/>
  <c r="AM5" i="5" s="1"/>
  <c r="AK18" i="5" a="1"/>
  <c r="AK18" i="5" s="1"/>
  <c r="AL18" i="5" s="1"/>
  <c r="AM18" i="5" s="1"/>
  <c r="AK11" i="5" a="1"/>
  <c r="AK11" i="5" s="1"/>
  <c r="AL11" i="5" s="1"/>
  <c r="AM11" i="5" s="1"/>
  <c r="AK10" i="5" a="1"/>
  <c r="AK10" i="5" s="1"/>
  <c r="AL10" i="5" s="1"/>
  <c r="AM10" i="5" s="1"/>
  <c r="AK8" i="5" a="1"/>
  <c r="AK8" i="5" s="1"/>
  <c r="AL8" i="5" s="1"/>
  <c r="AK9" i="5" a="1"/>
  <c r="AK9" i="5" s="1"/>
  <c r="AL9" i="5" s="1"/>
  <c r="AM9" i="5" s="1"/>
  <c r="AK15" i="5" a="1"/>
  <c r="AK15" i="5" s="1"/>
  <c r="AL15" i="5" s="1"/>
  <c r="AM15" i="5" s="1"/>
  <c r="AK12" i="5" a="1"/>
  <c r="AK12" i="5" s="1"/>
  <c r="AL12" i="5" s="1"/>
  <c r="AM12" i="5" s="1"/>
  <c r="AK17" i="5" a="1"/>
  <c r="AK17" i="5" s="1"/>
  <c r="AL17" i="5" s="1"/>
  <c r="AK7" i="5" a="1"/>
  <c r="AK7" i="5" s="1"/>
  <c r="AL7" i="5" s="1"/>
  <c r="AK25" i="5"/>
  <c r="AK26" i="5" s="1"/>
  <c r="AH19" i="2"/>
  <c r="AI19" i="2" s="1"/>
  <c r="AN16" i="5" l="1"/>
  <c r="AN4" i="5"/>
  <c r="AN8" i="5"/>
  <c r="AN10" i="5"/>
  <c r="AN17" i="5"/>
  <c r="AL19" i="5"/>
  <c r="AK19" i="5"/>
  <c r="AN19" i="5" s="1"/>
  <c r="AN11" i="5"/>
  <c r="AM8" i="5"/>
  <c r="AN12" i="5"/>
  <c r="AM17" i="5"/>
  <c r="AN15" i="5"/>
  <c r="AN13" i="5"/>
  <c r="AN9" i="5"/>
  <c r="AN18" i="5"/>
  <c r="AN5" i="5"/>
  <c r="AN6" i="5"/>
  <c r="AN14" i="5"/>
  <c r="AM7" i="5"/>
  <c r="AN7" i="5"/>
  <c r="AM19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<sst xmlns="http://schemas.openxmlformats.org/spreadsheetml/2006/main" count="208" uniqueCount="86">
  <si>
    <t>min</t>
  </si>
  <si>
    <t>max</t>
  </si>
  <si>
    <t>kg/ha</t>
  </si>
  <si>
    <t>A</t>
  </si>
  <si>
    <t>B</t>
  </si>
  <si>
    <t>C</t>
  </si>
  <si>
    <t>D</t>
  </si>
  <si>
    <t>Lohkot</t>
  </si>
  <si>
    <t>Laidunnus pv</t>
  </si>
  <si>
    <t>Laidunlohko</t>
  </si>
  <si>
    <t>Pinta-ala</t>
  </si>
  <si>
    <t>Laatu 1-10</t>
  </si>
  <si>
    <t>Pisteet</t>
  </si>
  <si>
    <t>Touko</t>
  </si>
  <si>
    <t>Kesä</t>
  </si>
  <si>
    <t>Heinä</t>
  </si>
  <si>
    <t>Elo</t>
  </si>
  <si>
    <t>Syys</t>
  </si>
  <si>
    <t>Rehua kg</t>
  </si>
  <si>
    <t>Eläinpv/ha</t>
  </si>
  <si>
    <t>Pinta-ala yht.</t>
  </si>
  <si>
    <t>Keskim</t>
  </si>
  <si>
    <t>Yht.</t>
  </si>
  <si>
    <t>Lohkojen lukumäärä</t>
  </si>
  <si>
    <t>Eläinyksiköt</t>
  </si>
  <si>
    <t>Laidunlepo pv</t>
  </si>
  <si>
    <t>Laidunnuksen kesto pv</t>
  </si>
  <si>
    <t>Emoja</t>
  </si>
  <si>
    <t>Vasikoita</t>
  </si>
  <si>
    <t>Emon paino</t>
  </si>
  <si>
    <t>Vasikan paino</t>
  </si>
  <si>
    <t>Tarkastelu</t>
  </si>
  <si>
    <t>kg</t>
  </si>
  <si>
    <t>Standardieläimen paino</t>
  </si>
  <si>
    <t>Rehunkulutus k.a. elopainosta</t>
  </si>
  <si>
    <t>Laidunrehun kulutus kuiva-aineena</t>
  </si>
  <si>
    <t>Laidunpv.</t>
  </si>
  <si>
    <t>Eläinpv.</t>
  </si>
  <si>
    <t>Sato kg/ha</t>
  </si>
  <si>
    <t>Laidunjaksot päivinä viikossa</t>
  </si>
  <si>
    <t>Eläintiheys</t>
  </si>
  <si>
    <t>eläintä/ha</t>
  </si>
  <si>
    <t>laidunjaksolla</t>
  </si>
  <si>
    <t>vuoden ympäri</t>
  </si>
  <si>
    <t>Paddocks</t>
  </si>
  <si>
    <t>Paddock</t>
  </si>
  <si>
    <t>Quality 1-10</t>
  </si>
  <si>
    <t>Points</t>
  </si>
  <si>
    <t>Graze period days</t>
  </si>
  <si>
    <t>Grazing days per week</t>
  </si>
  <si>
    <t>Analysis</t>
  </si>
  <si>
    <t>Feed kg</t>
  </si>
  <si>
    <t>Yield kg/ha</t>
  </si>
  <si>
    <t>AD/H</t>
  </si>
  <si>
    <t>Area ha</t>
  </si>
  <si>
    <t>Grazing days</t>
  </si>
  <si>
    <t>Animal days</t>
  </si>
  <si>
    <t>May</t>
  </si>
  <si>
    <t>June</t>
  </si>
  <si>
    <t>July</t>
  </si>
  <si>
    <t>Aug</t>
  </si>
  <si>
    <t>Sept</t>
  </si>
  <si>
    <t>Total area</t>
  </si>
  <si>
    <t>N. paddocks</t>
  </si>
  <si>
    <t>Avg</t>
  </si>
  <si>
    <t>Total</t>
  </si>
  <si>
    <t>Rest period</t>
  </si>
  <si>
    <t>Graze period</t>
  </si>
  <si>
    <t>Standard animal</t>
  </si>
  <si>
    <t>Feed per live weight</t>
  </si>
  <si>
    <t>Animal units</t>
  </si>
  <si>
    <t>Cows</t>
  </si>
  <si>
    <t>Calves</t>
  </si>
  <si>
    <t>Cow weight</t>
  </si>
  <si>
    <t>Calf weight</t>
  </si>
  <si>
    <t>Feed as dry matter</t>
  </si>
  <si>
    <t>August</t>
  </si>
  <si>
    <t>Animal density</t>
  </si>
  <si>
    <t>1/ha</t>
  </si>
  <si>
    <t>Grazing period</t>
  </si>
  <si>
    <t>Year round</t>
  </si>
  <si>
    <t>Sonnin paino</t>
  </si>
  <si>
    <t>Loka</t>
  </si>
  <si>
    <t>Hiehot</t>
  </si>
  <si>
    <t>Hiehon paino</t>
  </si>
  <si>
    <t>Sonni(t)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</si>
</sst>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,_€_-;\-* #,##0.00,_€_-;_-* \-??\ _€_-;_-@_-"/>
    <numFmt numFmtId="165" formatCode="_-* #,##0,_€_-;\-* #,##0,_€_-;_-* \-??\ _€_-;_-@_-"/>
    <numFmt numFmtId="166" formatCode="0.0"/>
  </numFmts>
  <fonts count="6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</font>
    <font>
      <b/>
      <sz val="8"/>
      <color rgb="FF000000"/>
      <name val="Calibri"/>
      <family val="2"/>
      <charset val="1"/>
    </font>
    <font>
      <sz val="9"/>
      <color rgb="FF00000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C3D69B"/>
        <bgColor rgb="FFB9CDE5"/>
      </patternFill>
    </fill>
    <fill>
      <patternFill patternType="solid">
        <fgColor rgb="FFB9CDE5"/>
        <bgColor rgb="FF99CCFF"/>
      </patternFill>
    </fill>
    <fill>
      <patternFill patternType="solid">
        <fgColor theme="9" tint="0.39997558519241921"/>
        <bgColor indexed="64"/>
      </patternFill>
    </fill>
  </fills>
  <borders count="5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2">
    <xf numFmtId="0" fontId="0" fillId="0" borderId="0"/>
    <xf numFmtId="164" fontId="2" fillId="0" borderId="0" applyBorder="0" applyProtection="0"/>
  </cellStyleXfs>
  <cellXfs count="129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0" fillId="0" borderId="7" xfId="0" applyFont="1" applyBorder="1"/>
    <xf numFmtId="0" fontId="0" fillId="2" borderId="8" xfId="0" applyFill="1" applyBorder="1"/>
    <xf numFmtId="0" fontId="0" fillId="2" borderId="9" xfId="0" applyFill="1" applyBorder="1"/>
    <xf numFmtId="0" fontId="0" fillId="0" borderId="10" xfId="0" applyBorder="1"/>
    <xf numFmtId="0" fontId="0" fillId="3" borderId="11" xfId="0" applyFill="1" applyBorder="1"/>
    <xf numFmtId="0" fontId="0" fillId="0" borderId="13" xfId="0" applyFont="1" applyBorder="1"/>
    <xf numFmtId="0" fontId="0" fillId="2" borderId="14" xfId="0" applyFill="1" applyBorder="1"/>
    <xf numFmtId="0" fontId="0" fillId="2" borderId="15" xfId="0" applyFill="1" applyBorder="1"/>
    <xf numFmtId="0" fontId="0" fillId="0" borderId="16" xfId="0" applyBorder="1"/>
    <xf numFmtId="165" fontId="0" fillId="0" borderId="17" xfId="1" applyNumberFormat="1" applyFont="1" applyBorder="1" applyAlignment="1" applyProtection="1"/>
    <xf numFmtId="0" fontId="0" fillId="3" borderId="17" xfId="0" applyFill="1" applyBorder="1"/>
    <xf numFmtId="0" fontId="0" fillId="0" borderId="19" xfId="0" applyBorder="1"/>
    <xf numFmtId="0" fontId="0" fillId="2" borderId="20" xfId="0" applyFill="1" applyBorder="1"/>
    <xf numFmtId="0" fontId="0" fillId="2" borderId="21" xfId="0" applyFill="1" applyBorder="1"/>
    <xf numFmtId="0" fontId="0" fillId="0" borderId="23" xfId="0" applyBorder="1"/>
    <xf numFmtId="166" fontId="0" fillId="0" borderId="0" xfId="0" applyNumberFormat="1"/>
    <xf numFmtId="0" fontId="0" fillId="0" borderId="15" xfId="0" applyBorder="1"/>
    <xf numFmtId="0" fontId="1" fillId="0" borderId="15" xfId="0" applyFont="1" applyBorder="1"/>
    <xf numFmtId="1" fontId="0" fillId="0" borderId="11" xfId="1" applyNumberFormat="1" applyFont="1" applyBorder="1" applyAlignment="1" applyProtection="1"/>
    <xf numFmtId="1" fontId="0" fillId="0" borderId="17" xfId="1" applyNumberFormat="1" applyFont="1" applyBorder="1" applyAlignment="1" applyProtection="1"/>
    <xf numFmtId="1" fontId="0" fillId="0" borderId="18" xfId="0" applyNumberFormat="1" applyBorder="1"/>
    <xf numFmtId="1" fontId="0" fillId="0" borderId="23" xfId="0" applyNumberFormat="1" applyBorder="1"/>
    <xf numFmtId="1" fontId="0" fillId="0" borderId="22" xfId="1" applyNumberFormat="1" applyFont="1" applyBorder="1" applyAlignment="1" applyProtection="1"/>
    <xf numFmtId="0" fontId="0" fillId="3" borderId="22" xfId="0" applyFill="1" applyBorder="1"/>
    <xf numFmtId="0" fontId="0" fillId="0" borderId="0" xfId="0" applyBorder="1"/>
    <xf numFmtId="0" fontId="0" fillId="0" borderId="27" xfId="0" applyBorder="1"/>
    <xf numFmtId="0" fontId="3" fillId="0" borderId="0" xfId="0" applyFont="1"/>
    <xf numFmtId="1" fontId="0" fillId="0" borderId="15" xfId="1" applyNumberFormat="1" applyFont="1" applyBorder="1" applyAlignment="1" applyProtection="1"/>
    <xf numFmtId="1" fontId="0" fillId="0" borderId="9" xfId="1" applyNumberFormat="1" applyFont="1" applyBorder="1" applyAlignment="1" applyProtection="1"/>
    <xf numFmtId="1" fontId="0" fillId="0" borderId="12" xfId="0" applyNumberFormat="1" applyBorder="1"/>
    <xf numFmtId="0" fontId="0" fillId="0" borderId="26" xfId="0" applyBorder="1"/>
    <xf numFmtId="0" fontId="0" fillId="0" borderId="24" xfId="0" applyBorder="1"/>
    <xf numFmtId="165" fontId="0" fillId="0" borderId="15" xfId="1" applyNumberFormat="1" applyFont="1" applyBorder="1" applyAlignment="1" applyProtection="1"/>
    <xf numFmtId="165" fontId="0" fillId="0" borderId="22" xfId="1" applyNumberFormat="1" applyFont="1" applyBorder="1" applyAlignment="1" applyProtection="1"/>
    <xf numFmtId="165" fontId="0" fillId="0" borderId="21" xfId="1" applyNumberFormat="1" applyFont="1" applyBorder="1" applyAlignment="1" applyProtection="1"/>
    <xf numFmtId="0" fontId="1" fillId="0" borderId="29" xfId="0" applyFont="1" applyBorder="1"/>
    <xf numFmtId="0" fontId="1" fillId="0" borderId="33" xfId="0" applyFont="1" applyBorder="1"/>
    <xf numFmtId="0" fontId="1" fillId="0" borderId="34" xfId="0" applyFont="1" applyBorder="1"/>
    <xf numFmtId="0" fontId="1" fillId="0" borderId="35" xfId="0" applyFont="1" applyBorder="1"/>
    <xf numFmtId="0" fontId="1" fillId="0" borderId="36" xfId="0" applyFont="1" applyBorder="1"/>
    <xf numFmtId="0" fontId="1" fillId="0" borderId="37" xfId="0" applyFont="1" applyBorder="1"/>
    <xf numFmtId="0" fontId="0" fillId="3" borderId="8" xfId="0" applyFill="1" applyBorder="1"/>
    <xf numFmtId="0" fontId="0" fillId="3" borderId="14" xfId="0" applyFill="1" applyBorder="1"/>
    <xf numFmtId="0" fontId="0" fillId="3" borderId="20" xfId="0" applyFill="1" applyBorder="1"/>
    <xf numFmtId="0" fontId="4" fillId="0" borderId="36" xfId="0" applyFont="1" applyBorder="1"/>
    <xf numFmtId="0" fontId="4" fillId="0" borderId="33" xfId="0" applyFont="1" applyBorder="1"/>
    <xf numFmtId="1" fontId="0" fillId="0" borderId="10" xfId="1" applyNumberFormat="1" applyFont="1" applyBorder="1" applyAlignment="1" applyProtection="1"/>
    <xf numFmtId="1" fontId="0" fillId="0" borderId="16" xfId="1" applyNumberFormat="1" applyFont="1" applyBorder="1" applyAlignment="1" applyProtection="1"/>
    <xf numFmtId="1" fontId="0" fillId="0" borderId="24" xfId="1" applyNumberFormat="1" applyFont="1" applyBorder="1" applyAlignment="1" applyProtection="1"/>
    <xf numFmtId="0" fontId="0" fillId="0" borderId="40" xfId="0" applyBorder="1" applyAlignment="1">
      <alignment wrapText="1"/>
    </xf>
    <xf numFmtId="0" fontId="0" fillId="0" borderId="41" xfId="0" applyBorder="1" applyAlignment="1">
      <alignment wrapText="1"/>
    </xf>
    <xf numFmtId="0" fontId="0" fillId="0" borderId="42" xfId="0" applyBorder="1" applyAlignment="1">
      <alignment wrapText="1"/>
    </xf>
    <xf numFmtId="0" fontId="4" fillId="0" borderId="27" xfId="0" applyFont="1" applyBorder="1"/>
    <xf numFmtId="0" fontId="0" fillId="3" borderId="43" xfId="0" applyFill="1" applyBorder="1"/>
    <xf numFmtId="0" fontId="0" fillId="3" borderId="44" xfId="0" applyFill="1" applyBorder="1"/>
    <xf numFmtId="0" fontId="0" fillId="3" borderId="45" xfId="0" applyFill="1" applyBorder="1"/>
    <xf numFmtId="0" fontId="0" fillId="0" borderId="11" xfId="0" applyBorder="1"/>
    <xf numFmtId="0" fontId="0" fillId="0" borderId="46" xfId="0" applyBorder="1"/>
    <xf numFmtId="0" fontId="0" fillId="0" borderId="22" xfId="0" applyBorder="1"/>
    <xf numFmtId="1" fontId="0" fillId="0" borderId="0" xfId="0" applyNumberFormat="1"/>
    <xf numFmtId="1" fontId="0" fillId="0" borderId="37" xfId="0" applyNumberFormat="1" applyFill="1" applyBorder="1"/>
    <xf numFmtId="1" fontId="0" fillId="0" borderId="15" xfId="0" applyNumberFormat="1" applyBorder="1"/>
    <xf numFmtId="1" fontId="0" fillId="0" borderId="21" xfId="0" applyNumberFormat="1" applyBorder="1"/>
    <xf numFmtId="0" fontId="3" fillId="0" borderId="25" xfId="0" applyFont="1" applyBorder="1"/>
    <xf numFmtId="0" fontId="3" fillId="0" borderId="26" xfId="0" applyFont="1" applyBorder="1"/>
    <xf numFmtId="0" fontId="3" fillId="0" borderId="47" xfId="0" applyFont="1" applyBorder="1"/>
    <xf numFmtId="1" fontId="0" fillId="0" borderId="17" xfId="0" applyNumberFormat="1" applyBorder="1"/>
    <xf numFmtId="1" fontId="0" fillId="0" borderId="22" xfId="0" applyNumberFormat="1" applyBorder="1"/>
    <xf numFmtId="0" fontId="1" fillId="0" borderId="47" xfId="0" applyFont="1" applyFill="1" applyBorder="1"/>
    <xf numFmtId="0" fontId="1" fillId="0" borderId="22" xfId="0" applyFont="1" applyFill="1" applyBorder="1" applyAlignment="1">
      <alignment wrapText="1"/>
    </xf>
    <xf numFmtId="166" fontId="0" fillId="0" borderId="15" xfId="0" applyNumberFormat="1" applyBorder="1"/>
    <xf numFmtId="1" fontId="5" fillId="0" borderId="15" xfId="1" applyNumberFormat="1" applyFont="1" applyBorder="1" applyAlignment="1" applyProtection="1"/>
    <xf numFmtId="2" fontId="2" fillId="0" borderId="0" xfId="1" applyNumberFormat="1"/>
    <xf numFmtId="1" fontId="2" fillId="0" borderId="34" xfId="1" applyNumberFormat="1" applyBorder="1" applyProtection="1"/>
    <xf numFmtId="0" fontId="0" fillId="4" borderId="40" xfId="0" applyFill="1" applyBorder="1"/>
    <xf numFmtId="0" fontId="0" fillId="4" borderId="22" xfId="0" applyFill="1" applyBorder="1"/>
    <xf numFmtId="0" fontId="0" fillId="4" borderId="11" xfId="0" applyFill="1" applyBorder="1"/>
    <xf numFmtId="0" fontId="0" fillId="4" borderId="25" xfId="0" applyFill="1" applyBorder="1"/>
    <xf numFmtId="9" fontId="0" fillId="4" borderId="21" xfId="0" applyNumberFormat="1" applyFill="1" applyBorder="1"/>
    <xf numFmtId="2" fontId="2" fillId="0" borderId="25" xfId="1" applyNumberFormat="1" applyBorder="1"/>
    <xf numFmtId="2" fontId="2" fillId="0" borderId="21" xfId="1" applyNumberFormat="1" applyBorder="1"/>
    <xf numFmtId="0" fontId="3" fillId="0" borderId="21" xfId="0" applyFont="1" applyBorder="1"/>
    <xf numFmtId="166" fontId="0" fillId="0" borderId="1" xfId="0" applyNumberFormat="1" applyBorder="1"/>
    <xf numFmtId="0" fontId="1" fillId="0" borderId="3" xfId="0" applyFont="1" applyBorder="1" applyAlignment="1">
      <alignment wrapText="1"/>
    </xf>
    <xf numFmtId="0" fontId="1" fillId="0" borderId="5" xfId="0" applyFont="1" applyBorder="1" applyAlignment="1">
      <alignment wrapText="1"/>
    </xf>
    <xf numFmtId="0" fontId="0" fillId="0" borderId="0" xfId="0" applyAlignment="1">
      <alignment wrapText="1"/>
    </xf>
    <xf numFmtId="1" fontId="0" fillId="0" borderId="21" xfId="1" applyNumberFormat="1" applyFont="1" applyBorder="1" applyAlignment="1" applyProtection="1"/>
    <xf numFmtId="2" fontId="0" fillId="2" borderId="14" xfId="0" applyNumberFormat="1" applyFill="1" applyBorder="1"/>
    <xf numFmtId="0" fontId="0" fillId="0" borderId="53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13" xfId="0" applyBorder="1" applyAlignment="1">
      <alignment wrapText="1"/>
    </xf>
    <xf numFmtId="1" fontId="0" fillId="0" borderId="36" xfId="1" applyNumberFormat="1" applyFont="1" applyBorder="1" applyAlignment="1" applyProtection="1"/>
    <xf numFmtId="1" fontId="0" fillId="0" borderId="34" xfId="1" applyNumberFormat="1" applyFont="1" applyBorder="1" applyAlignment="1" applyProtection="1"/>
    <xf numFmtId="1" fontId="0" fillId="0" borderId="49" xfId="1" applyNumberFormat="1" applyFont="1" applyBorder="1" applyAlignment="1" applyProtection="1"/>
    <xf numFmtId="1" fontId="0" fillId="0" borderId="56" xfId="0" applyNumberFormat="1" applyBorder="1"/>
    <xf numFmtId="1" fontId="2" fillId="0" borderId="3" xfId="1" applyNumberFormat="1" applyBorder="1" applyProtection="1"/>
    <xf numFmtId="1" fontId="0" fillId="0" borderId="6" xfId="0" applyNumberFormat="1" applyFill="1" applyBorder="1"/>
    <xf numFmtId="1" fontId="0" fillId="0" borderId="5" xfId="0" applyNumberFormat="1" applyBorder="1"/>
    <xf numFmtId="1" fontId="0" fillId="0" borderId="3" xfId="0" applyNumberFormat="1" applyBorder="1"/>
    <xf numFmtId="0" fontId="0" fillId="4" borderId="40" xfId="0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48" xfId="0" applyFill="1" applyBorder="1" applyAlignment="1">
      <alignment horizontal="center"/>
    </xf>
    <xf numFmtId="0" fontId="0" fillId="4" borderId="41" xfId="0" applyFill="1" applyBorder="1" applyAlignment="1">
      <alignment horizontal="center"/>
    </xf>
    <xf numFmtId="0" fontId="0" fillId="4" borderId="38" xfId="0" applyFill="1" applyBorder="1" applyAlignment="1">
      <alignment horizontal="center"/>
    </xf>
    <xf numFmtId="0" fontId="0" fillId="4" borderId="45" xfId="0" applyFill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1" fillId="0" borderId="32" xfId="0" applyFont="1" applyBorder="1" applyAlignment="1">
      <alignment horizontal="center"/>
    </xf>
    <xf numFmtId="0" fontId="1" fillId="0" borderId="30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0" fillId="4" borderId="54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0" fontId="0" fillId="4" borderId="44" xfId="0" applyFill="1" applyBorder="1" applyAlignment="1">
      <alignment horizontal="center"/>
    </xf>
    <xf numFmtId="0" fontId="0" fillId="4" borderId="22" xfId="0" applyFill="1" applyBorder="1" applyAlignment="1">
      <alignment horizontal="center"/>
    </xf>
    <xf numFmtId="0" fontId="0" fillId="4" borderId="21" xfId="0" applyFill="1" applyBorder="1" applyAlignment="1">
      <alignment horizontal="center"/>
    </xf>
    <xf numFmtId="0" fontId="0" fillId="4" borderId="23" xfId="0" applyFill="1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0" fillId="4" borderId="15" xfId="0" applyFill="1" applyBorder="1" applyAlignment="1">
      <alignment horizontal="center"/>
    </xf>
    <xf numFmtId="0" fontId="0" fillId="4" borderId="18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51" xfId="0" applyFill="1" applyBorder="1" applyAlignment="1">
      <alignment horizontal="center"/>
    </xf>
    <xf numFmtId="0" fontId="0" fillId="4" borderId="52" xfId="0" applyFill="1" applyBorder="1" applyAlignment="1">
      <alignment horizontal="center"/>
    </xf>
  </cellXfs>
  <cellStyles count="2">
    <cellStyle name="Komma" xfId="1" builtinId="3"/>
    <cellStyle name="Standard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3D69B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9CDE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26"/>
  <sheetViews>
    <sheetView zoomScaleNormal="100" workbookViewId="0">
      <selection activeCell="AG27" sqref="AG27"/>
    </sheetView>
  </sheetViews>
  <sheetFormatPr baseColWidth="10" defaultColWidth="8.83203125" defaultRowHeight="15" x14ac:dyDescent="0.2"/>
  <cols>
    <col min="1" max="1" width="21.83203125"/>
    <col min="2" max="2" width="8.5"/>
    <col min="3" max="3" width="10.5"/>
    <col min="4" max="4" width="7.1640625" customWidth="1"/>
    <col min="5" max="5" width="6.83203125"/>
    <col min="6" max="6" width="10.5" customWidth="1"/>
    <col min="7" max="29" width="2.5" customWidth="1"/>
    <col min="30" max="30" width="4.33203125" customWidth="1"/>
    <col min="31" max="31" width="8.5"/>
    <col min="32" max="32" width="9.33203125"/>
    <col min="33" max="33" width="9.5"/>
    <col min="34" max="35" width="10.83203125"/>
    <col min="36" max="1042" width="8.5"/>
  </cols>
  <sheetData>
    <row r="1" spans="1:36" ht="16" thickBot="1" x14ac:dyDescent="0.25">
      <c r="C1" s="1" t="s">
        <v>7</v>
      </c>
      <c r="E1" s="1" t="s">
        <v>8</v>
      </c>
      <c r="G1" s="113" t="s">
        <v>39</v>
      </c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3"/>
      <c r="Y1" s="113"/>
      <c r="Z1" s="113"/>
      <c r="AA1" s="113"/>
      <c r="AB1" s="113"/>
      <c r="AC1" s="113"/>
      <c r="AD1" s="113"/>
      <c r="AG1" s="34" t="s">
        <v>31</v>
      </c>
    </row>
    <row r="2" spans="1:36" ht="16" thickBot="1" x14ac:dyDescent="0.25">
      <c r="A2" s="2" t="s">
        <v>9</v>
      </c>
      <c r="B2" s="3" t="s">
        <v>10</v>
      </c>
      <c r="C2" s="4" t="s">
        <v>11</v>
      </c>
      <c r="D2" s="5" t="s">
        <v>12</v>
      </c>
      <c r="E2" s="6" t="s">
        <v>0</v>
      </c>
      <c r="F2" s="5" t="s">
        <v>1</v>
      </c>
      <c r="G2" s="114" t="s">
        <v>13</v>
      </c>
      <c r="H2" s="115"/>
      <c r="I2" s="115"/>
      <c r="J2" s="115"/>
      <c r="K2" s="116"/>
      <c r="L2" s="114" t="s">
        <v>14</v>
      </c>
      <c r="M2" s="115"/>
      <c r="N2" s="115"/>
      <c r="O2" s="116"/>
      <c r="P2" s="114" t="s">
        <v>15</v>
      </c>
      <c r="Q2" s="115"/>
      <c r="R2" s="115"/>
      <c r="S2" s="115"/>
      <c r="T2" s="116"/>
      <c r="U2" s="114" t="s">
        <v>16</v>
      </c>
      <c r="V2" s="115"/>
      <c r="W2" s="115"/>
      <c r="X2" s="116"/>
      <c r="Y2" s="114" t="s">
        <v>17</v>
      </c>
      <c r="Z2" s="115"/>
      <c r="AA2" s="115"/>
      <c r="AB2" s="115"/>
      <c r="AC2" s="116"/>
      <c r="AD2" s="3"/>
      <c r="AF2" s="6" t="s">
        <v>36</v>
      </c>
      <c r="AG2" s="4" t="s">
        <v>37</v>
      </c>
      <c r="AH2" s="4" t="s">
        <v>18</v>
      </c>
      <c r="AI2" s="4" t="s">
        <v>38</v>
      </c>
      <c r="AJ2" s="7" t="s">
        <v>19</v>
      </c>
    </row>
    <row r="3" spans="1:36" x14ac:dyDescent="0.2">
      <c r="A3" s="43"/>
      <c r="B3" s="44"/>
      <c r="C3" s="45"/>
      <c r="D3" s="46"/>
      <c r="E3" s="47"/>
      <c r="F3" s="46"/>
      <c r="G3" s="52">
        <v>18</v>
      </c>
      <c r="H3" s="53">
        <f>G3+1</f>
        <v>19</v>
      </c>
      <c r="I3" s="53">
        <f t="shared" ref="I3:R3" si="0">H3+1</f>
        <v>20</v>
      </c>
      <c r="J3" s="53">
        <f t="shared" si="0"/>
        <v>21</v>
      </c>
      <c r="K3" s="60">
        <f t="shared" si="0"/>
        <v>22</v>
      </c>
      <c r="L3" s="52">
        <f t="shared" si="0"/>
        <v>23</v>
      </c>
      <c r="M3" s="53">
        <f t="shared" si="0"/>
        <v>24</v>
      </c>
      <c r="N3" s="53">
        <f t="shared" si="0"/>
        <v>25</v>
      </c>
      <c r="O3" s="60">
        <f t="shared" si="0"/>
        <v>26</v>
      </c>
      <c r="P3" s="52">
        <f t="shared" si="0"/>
        <v>27</v>
      </c>
      <c r="Q3" s="53">
        <f t="shared" si="0"/>
        <v>28</v>
      </c>
      <c r="R3" s="53">
        <f t="shared" si="0"/>
        <v>29</v>
      </c>
      <c r="S3" s="53">
        <f>R3+1</f>
        <v>30</v>
      </c>
      <c r="T3" s="60">
        <f t="shared" ref="T3:AD3" si="1">S3+1</f>
        <v>31</v>
      </c>
      <c r="U3" s="52">
        <f t="shared" si="1"/>
        <v>32</v>
      </c>
      <c r="V3" s="53">
        <f t="shared" si="1"/>
        <v>33</v>
      </c>
      <c r="W3" s="53">
        <f t="shared" si="1"/>
        <v>34</v>
      </c>
      <c r="X3" s="60">
        <f t="shared" si="1"/>
        <v>35</v>
      </c>
      <c r="Y3" s="52">
        <f t="shared" si="1"/>
        <v>36</v>
      </c>
      <c r="Z3" s="53">
        <f t="shared" si="1"/>
        <v>37</v>
      </c>
      <c r="AA3" s="53">
        <f t="shared" si="1"/>
        <v>38</v>
      </c>
      <c r="AB3" s="53">
        <f t="shared" si="1"/>
        <v>39</v>
      </c>
      <c r="AC3" s="60">
        <f t="shared" si="1"/>
        <v>40</v>
      </c>
      <c r="AD3" s="53">
        <f t="shared" si="1"/>
        <v>41</v>
      </c>
      <c r="AF3" s="47"/>
      <c r="AG3" s="45"/>
      <c r="AH3" s="45"/>
      <c r="AI3" s="45"/>
      <c r="AJ3" s="48"/>
    </row>
    <row r="4" spans="1:36" x14ac:dyDescent="0.2">
      <c r="A4" s="8" t="s">
        <v>3</v>
      </c>
      <c r="B4" s="9">
        <v>3</v>
      </c>
      <c r="C4" s="10">
        <v>4</v>
      </c>
      <c r="D4" s="11">
        <f t="shared" ref="D4:D18" si="2">C4*B4</f>
        <v>12</v>
      </c>
      <c r="E4" s="26">
        <f t="shared" ref="E4:E10" si="3">(C4*B4)/$D$19*$B$23</f>
        <v>3.8095238095238093</v>
      </c>
      <c r="F4" s="54">
        <f t="shared" ref="F4:F10" si="4">(C4*B4)/$D$19*$C$23</f>
        <v>7.6190476190476186</v>
      </c>
      <c r="G4" s="12">
        <v>2</v>
      </c>
      <c r="H4" s="49">
        <v>2</v>
      </c>
      <c r="I4" s="49"/>
      <c r="J4" s="49"/>
      <c r="K4" s="61"/>
      <c r="L4" s="12"/>
      <c r="M4" s="49">
        <v>2</v>
      </c>
      <c r="N4" s="49">
        <v>6</v>
      </c>
      <c r="O4" s="61"/>
      <c r="P4" s="12"/>
      <c r="Q4" s="49"/>
      <c r="R4" s="49"/>
      <c r="S4" s="49"/>
      <c r="T4" s="61"/>
      <c r="U4" s="12"/>
      <c r="V4" s="49"/>
      <c r="W4" s="49"/>
      <c r="X4" s="61"/>
      <c r="Y4" s="12">
        <v>5</v>
      </c>
      <c r="Z4" s="49">
        <v>3</v>
      </c>
      <c r="AA4" s="49"/>
      <c r="AB4" s="49"/>
      <c r="AC4" s="61"/>
      <c r="AD4" s="49"/>
      <c r="AE4" t="str">
        <f>A4</f>
        <v>A</v>
      </c>
      <c r="AF4" s="26">
        <f t="shared" ref="AF4:AF18" si="5">SUM(G4:AD4)</f>
        <v>20</v>
      </c>
      <c r="AG4" s="36">
        <f t="array" ref="AG4">SUM(IFERROR(G4:AD4*$G$21:$AD$21,0))</f>
        <v>470.66666666666663</v>
      </c>
      <c r="AH4" s="36">
        <f>AG4*$B$25*$B$26</f>
        <v>8472</v>
      </c>
      <c r="AI4" s="36">
        <f t="shared" ref="AI4:AI18" si="6">IFERROR(AH4/B4,0)</f>
        <v>2824</v>
      </c>
      <c r="AJ4" s="37">
        <f t="shared" ref="AJ4:AJ18" si="7">IFERROR(AG4/B4,0)</f>
        <v>156.88888888888889</v>
      </c>
    </row>
    <row r="5" spans="1:36" x14ac:dyDescent="0.2">
      <c r="A5" s="13" t="s">
        <v>4</v>
      </c>
      <c r="B5" s="14">
        <v>5</v>
      </c>
      <c r="C5" s="15">
        <v>6</v>
      </c>
      <c r="D5" s="16">
        <f t="shared" si="2"/>
        <v>30</v>
      </c>
      <c r="E5" s="27">
        <f t="shared" si="3"/>
        <v>9.5238095238095237</v>
      </c>
      <c r="F5" s="55">
        <f t="shared" si="4"/>
        <v>19.047619047619047</v>
      </c>
      <c r="G5" s="18"/>
      <c r="H5" s="50">
        <v>5</v>
      </c>
      <c r="I5" s="50">
        <v>7</v>
      </c>
      <c r="J5" s="50"/>
      <c r="K5" s="62"/>
      <c r="L5" s="18"/>
      <c r="M5" s="50"/>
      <c r="N5" s="50">
        <v>1</v>
      </c>
      <c r="O5" s="62">
        <v>7</v>
      </c>
      <c r="P5" s="18">
        <v>7</v>
      </c>
      <c r="Q5" s="50">
        <v>4</v>
      </c>
      <c r="R5" s="50"/>
      <c r="S5" s="50"/>
      <c r="T5" s="62"/>
      <c r="U5" s="18"/>
      <c r="V5" s="50"/>
      <c r="W5" s="50"/>
      <c r="X5" s="62"/>
      <c r="Y5" s="18"/>
      <c r="Z5" s="50">
        <v>4</v>
      </c>
      <c r="AA5" s="50">
        <v>7</v>
      </c>
      <c r="AB5" s="50">
        <v>7</v>
      </c>
      <c r="AC5" s="62">
        <v>1</v>
      </c>
      <c r="AD5" s="50"/>
      <c r="AE5" t="str">
        <f>A5</f>
        <v>B</v>
      </c>
      <c r="AF5" s="27">
        <f t="shared" si="5"/>
        <v>50</v>
      </c>
      <c r="AG5" s="35">
        <f t="array" ref="AG5">SUM(IFERROR(G5:AD5*$G$21:$AD$21,0))</f>
        <v>1183.2666666666667</v>
      </c>
      <c r="AH5" s="36">
        <f>AG5*$B$25*$B$26</f>
        <v>21298.799999999999</v>
      </c>
      <c r="AI5" s="35">
        <f t="shared" si="6"/>
        <v>4259.76</v>
      </c>
      <c r="AJ5" s="28">
        <f t="shared" si="7"/>
        <v>236.65333333333334</v>
      </c>
    </row>
    <row r="6" spans="1:36" x14ac:dyDescent="0.2">
      <c r="A6" s="13" t="s">
        <v>5</v>
      </c>
      <c r="B6" s="14">
        <v>8</v>
      </c>
      <c r="C6" s="15">
        <v>8</v>
      </c>
      <c r="D6" s="16">
        <f t="shared" si="2"/>
        <v>64</v>
      </c>
      <c r="E6" s="27">
        <f t="shared" si="3"/>
        <v>20.317460317460316</v>
      </c>
      <c r="F6" s="55">
        <f t="shared" si="4"/>
        <v>40.634920634920633</v>
      </c>
      <c r="G6" s="18"/>
      <c r="H6" s="50"/>
      <c r="I6" s="50"/>
      <c r="J6" s="50">
        <v>7</v>
      </c>
      <c r="K6" s="62">
        <v>7</v>
      </c>
      <c r="L6" s="18">
        <v>6</v>
      </c>
      <c r="M6" s="50"/>
      <c r="N6" s="50"/>
      <c r="O6" s="62"/>
      <c r="P6" s="18"/>
      <c r="Q6" s="50">
        <v>3</v>
      </c>
      <c r="R6" s="50">
        <v>7</v>
      </c>
      <c r="S6" s="50">
        <v>7</v>
      </c>
      <c r="T6" s="62">
        <v>7</v>
      </c>
      <c r="U6" s="18">
        <v>7</v>
      </c>
      <c r="V6" s="50">
        <v>7</v>
      </c>
      <c r="W6" s="50">
        <v>3</v>
      </c>
      <c r="X6" s="62"/>
      <c r="Y6" s="18"/>
      <c r="Z6" s="50"/>
      <c r="AA6" s="50"/>
      <c r="AB6" s="50"/>
      <c r="AC6" s="62">
        <v>6</v>
      </c>
      <c r="AD6" s="50">
        <v>7</v>
      </c>
      <c r="AE6" t="str">
        <f>A6</f>
        <v>C</v>
      </c>
      <c r="AF6" s="27">
        <f t="shared" si="5"/>
        <v>74</v>
      </c>
      <c r="AG6" s="35">
        <f t="array" ref="AG6">SUM(IFERROR(G6:AD6*$G$21:$AD$21,0))</f>
        <v>1759.0666666666668</v>
      </c>
      <c r="AH6" s="36">
        <f>AG6*$B$25*$B$26</f>
        <v>31663.199999999997</v>
      </c>
      <c r="AI6" s="35">
        <f t="shared" si="6"/>
        <v>3957.8999999999996</v>
      </c>
      <c r="AJ6" s="28">
        <f t="shared" si="7"/>
        <v>219.88333333333335</v>
      </c>
    </row>
    <row r="7" spans="1:36" x14ac:dyDescent="0.2">
      <c r="A7" s="13" t="s">
        <v>6</v>
      </c>
      <c r="B7" s="14">
        <v>2</v>
      </c>
      <c r="C7" s="15">
        <v>10</v>
      </c>
      <c r="D7" s="16">
        <f t="shared" si="2"/>
        <v>20</v>
      </c>
      <c r="E7" s="27">
        <f t="shared" si="3"/>
        <v>6.3492063492063489</v>
      </c>
      <c r="F7" s="55">
        <f t="shared" si="4"/>
        <v>12.698412698412698</v>
      </c>
      <c r="G7" s="18"/>
      <c r="H7" s="50"/>
      <c r="I7" s="50"/>
      <c r="J7" s="50"/>
      <c r="K7" s="62"/>
      <c r="L7" s="18">
        <v>1</v>
      </c>
      <c r="M7" s="50">
        <v>5</v>
      </c>
      <c r="N7" s="50"/>
      <c r="O7" s="62"/>
      <c r="P7" s="18"/>
      <c r="Q7" s="50"/>
      <c r="R7" s="50"/>
      <c r="S7" s="50"/>
      <c r="T7" s="62"/>
      <c r="U7" s="18"/>
      <c r="V7" s="50"/>
      <c r="W7" s="50">
        <v>4</v>
      </c>
      <c r="X7" s="62">
        <v>7</v>
      </c>
      <c r="Y7" s="18">
        <v>2</v>
      </c>
      <c r="Z7" s="50"/>
      <c r="AA7" s="50"/>
      <c r="AB7" s="50"/>
      <c r="AC7" s="62"/>
      <c r="AD7" s="50"/>
      <c r="AE7" t="str">
        <f>A7</f>
        <v>D</v>
      </c>
      <c r="AF7" s="27">
        <f t="shared" si="5"/>
        <v>19</v>
      </c>
      <c r="AG7" s="35">
        <f t="array" ref="AG7">SUM(IFERROR(G7:AD7*$G$21:$AD$21,0))</f>
        <v>457.0333333333333</v>
      </c>
      <c r="AH7" s="36">
        <f>AG7*$B$25*$B$26</f>
        <v>8226.6</v>
      </c>
      <c r="AI7" s="35">
        <f t="shared" si="6"/>
        <v>4113.3</v>
      </c>
      <c r="AJ7" s="28">
        <f t="shared" si="7"/>
        <v>228.51666666666665</v>
      </c>
    </row>
    <row r="8" spans="1:36" x14ac:dyDescent="0.2">
      <c r="A8" s="13"/>
      <c r="B8" s="14"/>
      <c r="C8" s="15"/>
      <c r="D8" s="16">
        <f t="shared" si="2"/>
        <v>0</v>
      </c>
      <c r="E8" s="27">
        <f t="shared" si="3"/>
        <v>0</v>
      </c>
      <c r="F8" s="55">
        <f t="shared" si="4"/>
        <v>0</v>
      </c>
      <c r="G8" s="18"/>
      <c r="H8" s="50"/>
      <c r="I8" s="50"/>
      <c r="J8" s="50"/>
      <c r="K8" s="62"/>
      <c r="L8" s="18"/>
      <c r="M8" s="50"/>
      <c r="N8" s="50"/>
      <c r="O8" s="62"/>
      <c r="P8" s="18"/>
      <c r="Q8" s="50"/>
      <c r="R8" s="50"/>
      <c r="S8" s="50"/>
      <c r="T8" s="62"/>
      <c r="U8" s="18"/>
      <c r="V8" s="50"/>
      <c r="W8" s="50"/>
      <c r="X8" s="62"/>
      <c r="Y8" s="18"/>
      <c r="Z8" s="50"/>
      <c r="AA8" s="50"/>
      <c r="AB8" s="50"/>
      <c r="AC8" s="62"/>
      <c r="AD8" s="50"/>
      <c r="AE8">
        <f t="shared" ref="AE8:AE18" si="8">A8</f>
        <v>0</v>
      </c>
      <c r="AF8" s="27">
        <f t="shared" si="5"/>
        <v>0</v>
      </c>
      <c r="AG8" s="35">
        <f t="array" ref="AG8">SUM(IFERROR(G8:AD8*$G$21:$AD$21,0))</f>
        <v>0</v>
      </c>
      <c r="AH8" s="35">
        <f t="shared" ref="AH8:AH18" si="9">AG8*454*0.03</f>
        <v>0</v>
      </c>
      <c r="AI8" s="35">
        <f t="shared" si="6"/>
        <v>0</v>
      </c>
      <c r="AJ8" s="28">
        <f t="shared" si="7"/>
        <v>0</v>
      </c>
    </row>
    <row r="9" spans="1:36" x14ac:dyDescent="0.2">
      <c r="A9" s="13"/>
      <c r="B9" s="14"/>
      <c r="C9" s="15"/>
      <c r="D9" s="16">
        <f t="shared" si="2"/>
        <v>0</v>
      </c>
      <c r="E9" s="27">
        <f t="shared" si="3"/>
        <v>0</v>
      </c>
      <c r="F9" s="55">
        <f t="shared" si="4"/>
        <v>0</v>
      </c>
      <c r="G9" s="18"/>
      <c r="H9" s="50"/>
      <c r="I9" s="50"/>
      <c r="J9" s="50"/>
      <c r="K9" s="62"/>
      <c r="L9" s="18"/>
      <c r="M9" s="50"/>
      <c r="N9" s="50"/>
      <c r="O9" s="62"/>
      <c r="P9" s="18"/>
      <c r="Q9" s="50"/>
      <c r="R9" s="50"/>
      <c r="S9" s="50"/>
      <c r="T9" s="62"/>
      <c r="U9" s="18"/>
      <c r="V9" s="50"/>
      <c r="W9" s="50"/>
      <c r="X9" s="62"/>
      <c r="Y9" s="18"/>
      <c r="Z9" s="50"/>
      <c r="AA9" s="50"/>
      <c r="AB9" s="50"/>
      <c r="AC9" s="62"/>
      <c r="AD9" s="50"/>
      <c r="AE9">
        <f t="shared" si="8"/>
        <v>0</v>
      </c>
      <c r="AF9" s="27">
        <f t="shared" si="5"/>
        <v>0</v>
      </c>
      <c r="AG9" s="35">
        <f t="array" ref="AG9">SUM(IFERROR(G9:AD9*$G$21:$AD$21,0))</f>
        <v>0</v>
      </c>
      <c r="AH9" s="35">
        <f t="shared" si="9"/>
        <v>0</v>
      </c>
      <c r="AI9" s="35">
        <f t="shared" si="6"/>
        <v>0</v>
      </c>
      <c r="AJ9" s="28">
        <f t="shared" si="7"/>
        <v>0</v>
      </c>
    </row>
    <row r="10" spans="1:36" x14ac:dyDescent="0.2">
      <c r="A10" s="13"/>
      <c r="B10" s="14"/>
      <c r="C10" s="15"/>
      <c r="D10" s="16">
        <f t="shared" si="2"/>
        <v>0</v>
      </c>
      <c r="E10" s="27">
        <f t="shared" si="3"/>
        <v>0</v>
      </c>
      <c r="F10" s="55">
        <f t="shared" si="4"/>
        <v>0</v>
      </c>
      <c r="G10" s="18"/>
      <c r="H10" s="50"/>
      <c r="I10" s="50"/>
      <c r="J10" s="50"/>
      <c r="K10" s="62"/>
      <c r="L10" s="18"/>
      <c r="M10" s="50"/>
      <c r="N10" s="50"/>
      <c r="O10" s="62"/>
      <c r="P10" s="18"/>
      <c r="Q10" s="50"/>
      <c r="R10" s="50"/>
      <c r="S10" s="50"/>
      <c r="T10" s="62"/>
      <c r="U10" s="18"/>
      <c r="V10" s="50"/>
      <c r="W10" s="50"/>
      <c r="X10" s="62"/>
      <c r="Y10" s="18"/>
      <c r="Z10" s="50"/>
      <c r="AA10" s="50"/>
      <c r="AB10" s="50"/>
      <c r="AC10" s="62"/>
      <c r="AD10" s="50"/>
      <c r="AE10">
        <f t="shared" si="8"/>
        <v>0</v>
      </c>
      <c r="AF10" s="27">
        <f t="shared" si="5"/>
        <v>0</v>
      </c>
      <c r="AG10" s="35">
        <f t="array" ref="AG10">SUM(IFERROR(G10:AD10*$G$21:$AD$21,0))</f>
        <v>0</v>
      </c>
      <c r="AH10" s="35">
        <f t="shared" si="9"/>
        <v>0</v>
      </c>
      <c r="AI10" s="35">
        <f t="shared" si="6"/>
        <v>0</v>
      </c>
      <c r="AJ10" s="28">
        <f t="shared" si="7"/>
        <v>0</v>
      </c>
    </row>
    <row r="11" spans="1:36" x14ac:dyDescent="0.2">
      <c r="A11" s="13"/>
      <c r="B11" s="14"/>
      <c r="C11" s="15"/>
      <c r="D11" s="16">
        <f t="shared" si="2"/>
        <v>0</v>
      </c>
      <c r="E11" s="27">
        <f t="shared" ref="E11:E18" si="10">(C11*B11)/$D$19*$B$23</f>
        <v>0</v>
      </c>
      <c r="F11" s="55">
        <f t="shared" ref="F11:F18" si="11">(C11*B11)/$D$19*$C$23</f>
        <v>0</v>
      </c>
      <c r="G11" s="18"/>
      <c r="H11" s="50"/>
      <c r="I11" s="50"/>
      <c r="J11" s="50"/>
      <c r="K11" s="62"/>
      <c r="L11" s="18"/>
      <c r="M11" s="50"/>
      <c r="N11" s="50"/>
      <c r="O11" s="62"/>
      <c r="P11" s="18"/>
      <c r="Q11" s="50"/>
      <c r="R11" s="50"/>
      <c r="S11" s="50"/>
      <c r="T11" s="62"/>
      <c r="U11" s="18"/>
      <c r="V11" s="50"/>
      <c r="W11" s="50"/>
      <c r="X11" s="62"/>
      <c r="Y11" s="18"/>
      <c r="Z11" s="50"/>
      <c r="AA11" s="50"/>
      <c r="AB11" s="50"/>
      <c r="AC11" s="62"/>
      <c r="AD11" s="50"/>
      <c r="AE11">
        <f t="shared" si="8"/>
        <v>0</v>
      </c>
      <c r="AF11" s="27">
        <f t="shared" si="5"/>
        <v>0</v>
      </c>
      <c r="AG11" s="35">
        <f t="array" ref="AG11">SUM(IFERROR(G11:AD11*$G$21:$AD$21,0))</f>
        <v>0</v>
      </c>
      <c r="AH11" s="35">
        <f t="shared" si="9"/>
        <v>0</v>
      </c>
      <c r="AI11" s="35">
        <f t="shared" si="6"/>
        <v>0</v>
      </c>
      <c r="AJ11" s="28">
        <f t="shared" si="7"/>
        <v>0</v>
      </c>
    </row>
    <row r="12" spans="1:36" x14ac:dyDescent="0.2">
      <c r="A12" s="13"/>
      <c r="B12" s="14"/>
      <c r="C12" s="15"/>
      <c r="D12" s="16">
        <f t="shared" si="2"/>
        <v>0</v>
      </c>
      <c r="E12" s="27">
        <f t="shared" si="10"/>
        <v>0</v>
      </c>
      <c r="F12" s="55">
        <f t="shared" si="11"/>
        <v>0</v>
      </c>
      <c r="G12" s="18"/>
      <c r="H12" s="50"/>
      <c r="I12" s="50"/>
      <c r="J12" s="50"/>
      <c r="K12" s="62"/>
      <c r="L12" s="18"/>
      <c r="M12" s="50"/>
      <c r="N12" s="50"/>
      <c r="O12" s="62"/>
      <c r="P12" s="18"/>
      <c r="Q12" s="50"/>
      <c r="R12" s="50"/>
      <c r="S12" s="50"/>
      <c r="T12" s="62"/>
      <c r="U12" s="18"/>
      <c r="V12" s="50"/>
      <c r="W12" s="50"/>
      <c r="X12" s="62"/>
      <c r="Y12" s="18"/>
      <c r="Z12" s="50"/>
      <c r="AA12" s="50"/>
      <c r="AB12" s="50"/>
      <c r="AC12" s="62"/>
      <c r="AD12" s="50"/>
      <c r="AE12">
        <f t="shared" si="8"/>
        <v>0</v>
      </c>
      <c r="AF12" s="27">
        <f t="shared" si="5"/>
        <v>0</v>
      </c>
      <c r="AG12" s="35">
        <f t="array" ref="AG12">SUM(IFERROR(G12:AD12*$G$21:$AD$21,0))</f>
        <v>0</v>
      </c>
      <c r="AH12" s="35">
        <f t="shared" si="9"/>
        <v>0</v>
      </c>
      <c r="AI12" s="35">
        <f t="shared" si="6"/>
        <v>0</v>
      </c>
      <c r="AJ12" s="28">
        <f t="shared" si="7"/>
        <v>0</v>
      </c>
    </row>
    <row r="13" spans="1:36" x14ac:dyDescent="0.2">
      <c r="A13" s="13"/>
      <c r="B13" s="14"/>
      <c r="C13" s="15"/>
      <c r="D13" s="16">
        <f t="shared" si="2"/>
        <v>0</v>
      </c>
      <c r="E13" s="27">
        <f t="shared" si="10"/>
        <v>0</v>
      </c>
      <c r="F13" s="55">
        <f t="shared" si="11"/>
        <v>0</v>
      </c>
      <c r="G13" s="18"/>
      <c r="H13" s="50"/>
      <c r="I13" s="50"/>
      <c r="J13" s="50"/>
      <c r="K13" s="62"/>
      <c r="L13" s="18"/>
      <c r="M13" s="50"/>
      <c r="N13" s="50"/>
      <c r="O13" s="62"/>
      <c r="P13" s="18"/>
      <c r="Q13" s="50"/>
      <c r="R13" s="50"/>
      <c r="S13" s="50"/>
      <c r="T13" s="62"/>
      <c r="U13" s="18"/>
      <c r="V13" s="50"/>
      <c r="W13" s="50"/>
      <c r="X13" s="62"/>
      <c r="Y13" s="18"/>
      <c r="Z13" s="50"/>
      <c r="AA13" s="50"/>
      <c r="AB13" s="50"/>
      <c r="AC13" s="62"/>
      <c r="AD13" s="50"/>
      <c r="AE13">
        <f t="shared" si="8"/>
        <v>0</v>
      </c>
      <c r="AF13" s="27">
        <f t="shared" si="5"/>
        <v>0</v>
      </c>
      <c r="AG13" s="35">
        <f t="array" ref="AG13">SUM(IFERROR(G13:AD13*$G$21:$AD$21,0))</f>
        <v>0</v>
      </c>
      <c r="AH13" s="35">
        <f t="shared" si="9"/>
        <v>0</v>
      </c>
      <c r="AI13" s="35">
        <f t="shared" si="6"/>
        <v>0</v>
      </c>
      <c r="AJ13" s="28">
        <f t="shared" si="7"/>
        <v>0</v>
      </c>
    </row>
    <row r="14" spans="1:36" x14ac:dyDescent="0.2">
      <c r="A14" s="13"/>
      <c r="B14" s="14"/>
      <c r="C14" s="15"/>
      <c r="D14" s="16">
        <f t="shared" si="2"/>
        <v>0</v>
      </c>
      <c r="E14" s="27">
        <f t="shared" si="10"/>
        <v>0</v>
      </c>
      <c r="F14" s="55">
        <f t="shared" si="11"/>
        <v>0</v>
      </c>
      <c r="G14" s="18"/>
      <c r="H14" s="50"/>
      <c r="I14" s="50"/>
      <c r="J14" s="50"/>
      <c r="K14" s="62"/>
      <c r="L14" s="18"/>
      <c r="M14" s="50"/>
      <c r="N14" s="50"/>
      <c r="O14" s="62"/>
      <c r="P14" s="18"/>
      <c r="Q14" s="50"/>
      <c r="R14" s="50"/>
      <c r="S14" s="50"/>
      <c r="T14" s="62"/>
      <c r="U14" s="18"/>
      <c r="V14" s="50"/>
      <c r="W14" s="50"/>
      <c r="X14" s="62"/>
      <c r="Y14" s="18"/>
      <c r="Z14" s="50"/>
      <c r="AA14" s="50"/>
      <c r="AB14" s="50"/>
      <c r="AC14" s="62"/>
      <c r="AD14" s="50"/>
      <c r="AE14">
        <f t="shared" si="8"/>
        <v>0</v>
      </c>
      <c r="AF14" s="27">
        <f t="shared" si="5"/>
        <v>0</v>
      </c>
      <c r="AG14" s="35">
        <f t="array" ref="AG14">SUM(IFERROR(G14:AD14*$G$21:$AD$21,0))</f>
        <v>0</v>
      </c>
      <c r="AH14" s="35">
        <f t="shared" si="9"/>
        <v>0</v>
      </c>
      <c r="AI14" s="35">
        <f t="shared" si="6"/>
        <v>0</v>
      </c>
      <c r="AJ14" s="28">
        <f t="shared" si="7"/>
        <v>0</v>
      </c>
    </row>
    <row r="15" spans="1:36" x14ac:dyDescent="0.2">
      <c r="A15" s="13"/>
      <c r="B15" s="14"/>
      <c r="C15" s="15"/>
      <c r="D15" s="16">
        <f t="shared" si="2"/>
        <v>0</v>
      </c>
      <c r="E15" s="27">
        <f t="shared" si="10"/>
        <v>0</v>
      </c>
      <c r="F15" s="55">
        <f t="shared" si="11"/>
        <v>0</v>
      </c>
      <c r="G15" s="18"/>
      <c r="H15" s="50"/>
      <c r="I15" s="50"/>
      <c r="J15" s="50"/>
      <c r="K15" s="62"/>
      <c r="L15" s="18"/>
      <c r="M15" s="50"/>
      <c r="N15" s="50"/>
      <c r="O15" s="62"/>
      <c r="P15" s="18"/>
      <c r="Q15" s="50"/>
      <c r="R15" s="50"/>
      <c r="S15" s="50"/>
      <c r="T15" s="62"/>
      <c r="U15" s="18"/>
      <c r="V15" s="50"/>
      <c r="W15" s="50"/>
      <c r="X15" s="62"/>
      <c r="Y15" s="18"/>
      <c r="Z15" s="50"/>
      <c r="AA15" s="50"/>
      <c r="AB15" s="50"/>
      <c r="AC15" s="62"/>
      <c r="AD15" s="50"/>
      <c r="AE15">
        <f t="shared" si="8"/>
        <v>0</v>
      </c>
      <c r="AF15" s="27">
        <f t="shared" si="5"/>
        <v>0</v>
      </c>
      <c r="AG15" s="35">
        <f t="array" ref="AG15">SUM(IFERROR(G15:AD15*$G$21:$AD$21,0))</f>
        <v>0</v>
      </c>
      <c r="AH15" s="35">
        <f t="shared" si="9"/>
        <v>0</v>
      </c>
      <c r="AI15" s="35">
        <f t="shared" si="6"/>
        <v>0</v>
      </c>
      <c r="AJ15" s="28">
        <f t="shared" si="7"/>
        <v>0</v>
      </c>
    </row>
    <row r="16" spans="1:36" x14ac:dyDescent="0.2">
      <c r="A16" s="13"/>
      <c r="B16" s="14"/>
      <c r="C16" s="15"/>
      <c r="D16" s="16">
        <f t="shared" si="2"/>
        <v>0</v>
      </c>
      <c r="E16" s="27">
        <f t="shared" si="10"/>
        <v>0</v>
      </c>
      <c r="F16" s="55">
        <f t="shared" si="11"/>
        <v>0</v>
      </c>
      <c r="G16" s="18"/>
      <c r="H16" s="50"/>
      <c r="I16" s="50"/>
      <c r="J16" s="50"/>
      <c r="K16" s="62"/>
      <c r="L16" s="18"/>
      <c r="M16" s="50"/>
      <c r="N16" s="50"/>
      <c r="O16" s="62"/>
      <c r="P16" s="18"/>
      <c r="Q16" s="50"/>
      <c r="R16" s="50"/>
      <c r="S16" s="50"/>
      <c r="T16" s="62"/>
      <c r="U16" s="18"/>
      <c r="V16" s="50"/>
      <c r="W16" s="50"/>
      <c r="X16" s="62"/>
      <c r="Y16" s="18"/>
      <c r="Z16" s="50"/>
      <c r="AA16" s="50"/>
      <c r="AB16" s="50"/>
      <c r="AC16" s="62"/>
      <c r="AD16" s="50"/>
      <c r="AE16">
        <f t="shared" si="8"/>
        <v>0</v>
      </c>
      <c r="AF16" s="27">
        <f t="shared" si="5"/>
        <v>0</v>
      </c>
      <c r="AG16" s="35">
        <f t="array" ref="AG16">SUM(IFERROR(G16:AD16*$G$21:$AD$21,0))</f>
        <v>0</v>
      </c>
      <c r="AH16" s="35">
        <f t="shared" si="9"/>
        <v>0</v>
      </c>
      <c r="AI16" s="35">
        <f t="shared" si="6"/>
        <v>0</v>
      </c>
      <c r="AJ16" s="28">
        <f t="shared" si="7"/>
        <v>0</v>
      </c>
    </row>
    <row r="17" spans="1:37" x14ac:dyDescent="0.2">
      <c r="A17" s="13"/>
      <c r="B17" s="14"/>
      <c r="C17" s="15"/>
      <c r="D17" s="16">
        <f t="shared" si="2"/>
        <v>0</v>
      </c>
      <c r="E17" s="27">
        <f t="shared" si="10"/>
        <v>0</v>
      </c>
      <c r="F17" s="55">
        <f t="shared" si="11"/>
        <v>0</v>
      </c>
      <c r="G17" s="18"/>
      <c r="H17" s="50"/>
      <c r="I17" s="50"/>
      <c r="J17" s="50"/>
      <c r="K17" s="62"/>
      <c r="L17" s="18"/>
      <c r="M17" s="50"/>
      <c r="N17" s="50"/>
      <c r="O17" s="62"/>
      <c r="P17" s="18"/>
      <c r="Q17" s="50"/>
      <c r="R17" s="50"/>
      <c r="S17" s="50"/>
      <c r="T17" s="62"/>
      <c r="U17" s="18"/>
      <c r="V17" s="50"/>
      <c r="W17" s="50"/>
      <c r="X17" s="62"/>
      <c r="Y17" s="18"/>
      <c r="Z17" s="50"/>
      <c r="AA17" s="50"/>
      <c r="AB17" s="50"/>
      <c r="AC17" s="62"/>
      <c r="AD17" s="50"/>
      <c r="AE17">
        <f t="shared" si="8"/>
        <v>0</v>
      </c>
      <c r="AF17" s="27">
        <f t="shared" si="5"/>
        <v>0</v>
      </c>
      <c r="AG17" s="35">
        <f t="array" ref="AG17">SUM(IFERROR(G17:AD17*$G$21:$AD$21,0))</f>
        <v>0</v>
      </c>
      <c r="AH17" s="35">
        <f t="shared" si="9"/>
        <v>0</v>
      </c>
      <c r="AI17" s="35">
        <f t="shared" si="6"/>
        <v>0</v>
      </c>
      <c r="AJ17" s="28">
        <f t="shared" si="7"/>
        <v>0</v>
      </c>
    </row>
    <row r="18" spans="1:37" ht="16" thickBot="1" x14ac:dyDescent="0.25">
      <c r="A18" s="19"/>
      <c r="B18" s="20"/>
      <c r="C18" s="21"/>
      <c r="D18" s="39">
        <f t="shared" si="2"/>
        <v>0</v>
      </c>
      <c r="E18" s="30">
        <f t="shared" si="10"/>
        <v>0</v>
      </c>
      <c r="F18" s="56">
        <f t="shared" si="11"/>
        <v>0</v>
      </c>
      <c r="G18" s="31"/>
      <c r="H18" s="51"/>
      <c r="I18" s="51"/>
      <c r="J18" s="51"/>
      <c r="K18" s="63"/>
      <c r="L18" s="31"/>
      <c r="M18" s="51"/>
      <c r="N18" s="51"/>
      <c r="O18" s="63"/>
      <c r="P18" s="31"/>
      <c r="Q18" s="51"/>
      <c r="R18" s="51"/>
      <c r="S18" s="51"/>
      <c r="T18" s="63"/>
      <c r="U18" s="31"/>
      <c r="V18" s="51"/>
      <c r="W18" s="51"/>
      <c r="X18" s="63"/>
      <c r="Y18" s="31"/>
      <c r="Z18" s="51"/>
      <c r="AA18" s="51"/>
      <c r="AB18" s="51"/>
      <c r="AC18" s="63"/>
      <c r="AD18" s="51"/>
      <c r="AE18">
        <f t="shared" si="8"/>
        <v>0</v>
      </c>
      <c r="AF18" s="30">
        <f t="shared" si="5"/>
        <v>0</v>
      </c>
      <c r="AG18" s="94">
        <f t="array" ref="AG18">SUM(IFERROR(G18:AD18*$G$21:$AD$21,0))</f>
        <v>0</v>
      </c>
      <c r="AH18" s="94">
        <f t="shared" si="9"/>
        <v>0</v>
      </c>
      <c r="AI18" s="94">
        <f t="shared" si="6"/>
        <v>0</v>
      </c>
      <c r="AJ18" s="29">
        <f t="shared" si="7"/>
        <v>0</v>
      </c>
    </row>
    <row r="19" spans="1:37" x14ac:dyDescent="0.2">
      <c r="A19" s="1" t="s">
        <v>20</v>
      </c>
      <c r="B19">
        <f>SUM(B4:B18)</f>
        <v>18</v>
      </c>
      <c r="C19" t="s">
        <v>21</v>
      </c>
      <c r="D19" s="23">
        <f>IFERROR(AVERAGEIF(D4:D18,"&gt;0"),"")</f>
        <v>31.5</v>
      </c>
      <c r="F19" t="s">
        <v>22</v>
      </c>
      <c r="G19" s="64">
        <f t="shared" ref="G19:AD19" si="12">SUMIF(G4:G18,"&gt;0")</f>
        <v>2</v>
      </c>
      <c r="H19" s="64">
        <f t="shared" si="12"/>
        <v>7</v>
      </c>
      <c r="I19" s="64">
        <f t="shared" si="12"/>
        <v>7</v>
      </c>
      <c r="J19" s="64">
        <f t="shared" si="12"/>
        <v>7</v>
      </c>
      <c r="K19" s="64">
        <f t="shared" si="12"/>
        <v>7</v>
      </c>
      <c r="L19" s="64">
        <f t="shared" si="12"/>
        <v>7</v>
      </c>
      <c r="M19" s="64">
        <f t="shared" si="12"/>
        <v>7</v>
      </c>
      <c r="N19" s="64">
        <f t="shared" si="12"/>
        <v>7</v>
      </c>
      <c r="O19" s="64">
        <f t="shared" si="12"/>
        <v>7</v>
      </c>
      <c r="P19" s="64">
        <f t="shared" si="12"/>
        <v>7</v>
      </c>
      <c r="Q19" s="64">
        <f t="shared" si="12"/>
        <v>7</v>
      </c>
      <c r="R19" s="64">
        <f t="shared" si="12"/>
        <v>7</v>
      </c>
      <c r="S19" s="64">
        <f t="shared" si="12"/>
        <v>7</v>
      </c>
      <c r="T19" s="64">
        <f t="shared" si="12"/>
        <v>7</v>
      </c>
      <c r="U19" s="64">
        <f t="shared" si="12"/>
        <v>7</v>
      </c>
      <c r="V19" s="64">
        <f t="shared" si="12"/>
        <v>7</v>
      </c>
      <c r="W19" s="64">
        <f t="shared" si="12"/>
        <v>7</v>
      </c>
      <c r="X19" s="64">
        <f t="shared" si="12"/>
        <v>7</v>
      </c>
      <c r="Y19" s="64">
        <f t="shared" si="12"/>
        <v>7</v>
      </c>
      <c r="Z19" s="64">
        <f t="shared" si="12"/>
        <v>7</v>
      </c>
      <c r="AA19" s="64">
        <f t="shared" si="12"/>
        <v>7</v>
      </c>
      <c r="AB19" s="64">
        <f t="shared" si="12"/>
        <v>7</v>
      </c>
      <c r="AC19" s="64">
        <f t="shared" si="12"/>
        <v>7</v>
      </c>
      <c r="AD19" s="64">
        <f t="shared" si="12"/>
        <v>7</v>
      </c>
      <c r="AF19" s="67">
        <f>SUM(AF4:AF18)</f>
        <v>163</v>
      </c>
      <c r="AG19" s="67">
        <f>SUM(AG4:AG18)</f>
        <v>3870.0333333333333</v>
      </c>
      <c r="AH19" s="67">
        <f>SUM(AH4:AH18)</f>
        <v>69660.600000000006</v>
      </c>
      <c r="AI19" s="81">
        <f>AH19/B19</f>
        <v>3870.0333333333338</v>
      </c>
      <c r="AJ19" s="68">
        <f>AG19/B19</f>
        <v>215.00185185185185</v>
      </c>
    </row>
    <row r="20" spans="1:37" ht="16" thickBot="1" x14ac:dyDescent="0.25">
      <c r="A20" s="1" t="s">
        <v>23</v>
      </c>
      <c r="B20">
        <f>COUNT(B4:B18)</f>
        <v>4</v>
      </c>
      <c r="G20" s="65"/>
      <c r="H20" s="32"/>
      <c r="I20" s="32"/>
      <c r="J20" s="32"/>
      <c r="K20" s="33"/>
      <c r="L20" s="65"/>
      <c r="M20" s="32"/>
      <c r="N20" s="32"/>
      <c r="O20" s="33"/>
      <c r="P20" s="65"/>
      <c r="Q20" s="32"/>
      <c r="R20" s="32"/>
      <c r="S20" s="32"/>
      <c r="T20" s="33"/>
      <c r="U20" s="65"/>
      <c r="V20" s="32"/>
      <c r="W20" s="32"/>
      <c r="X20" s="33"/>
      <c r="Y20" s="65"/>
      <c r="Z20" s="32"/>
      <c r="AA20" s="32"/>
      <c r="AB20" s="32"/>
      <c r="AC20" s="33"/>
      <c r="AG20" s="34" t="s">
        <v>35</v>
      </c>
    </row>
    <row r="21" spans="1:37" x14ac:dyDescent="0.2">
      <c r="A21" s="24"/>
      <c r="B21" s="25" t="s">
        <v>0</v>
      </c>
      <c r="C21" s="25" t="s">
        <v>1</v>
      </c>
      <c r="F21" s="78" t="s">
        <v>24</v>
      </c>
      <c r="G21" s="79">
        <f t="array" ref="G21">SUM(IFERROR(G23:G24*G25:G26,0))/$B$25</f>
        <v>21.333333333333332</v>
      </c>
      <c r="H21" s="79">
        <f>G21</f>
        <v>21.333333333333332</v>
      </c>
      <c r="I21" s="79">
        <f t="shared" ref="I21:K21" si="13">H21</f>
        <v>21.333333333333332</v>
      </c>
      <c r="J21" s="79">
        <f t="shared" si="13"/>
        <v>21.333333333333332</v>
      </c>
      <c r="K21" s="79">
        <f t="shared" si="13"/>
        <v>21.333333333333332</v>
      </c>
      <c r="L21" s="79">
        <f t="array" ref="L21">SUM(IFERROR(L23:L24*L25:L26,0))/$B$25</f>
        <v>22.433333333333334</v>
      </c>
      <c r="M21" s="79">
        <f>L21</f>
        <v>22.433333333333334</v>
      </c>
      <c r="N21" s="79">
        <f>M21</f>
        <v>22.433333333333334</v>
      </c>
      <c r="O21" s="79">
        <f>N21</f>
        <v>22.433333333333334</v>
      </c>
      <c r="P21" s="79">
        <f t="array" ref="P21">SUM(IFERROR(P23:P24*P25:P26,0))/$B$25</f>
        <v>23.533333333333335</v>
      </c>
      <c r="Q21" s="79">
        <f>P21</f>
        <v>23.533333333333335</v>
      </c>
      <c r="R21" s="79">
        <f t="shared" ref="R21:T21" si="14">Q21</f>
        <v>23.533333333333335</v>
      </c>
      <c r="S21" s="79">
        <f t="shared" si="14"/>
        <v>23.533333333333335</v>
      </c>
      <c r="T21" s="79">
        <f t="shared" si="14"/>
        <v>23.533333333333335</v>
      </c>
      <c r="U21" s="79">
        <f t="array" ref="U21">SUM(IFERROR(U23:U24*U25:U26,0))/$B$25</f>
        <v>24.633333333333333</v>
      </c>
      <c r="V21" s="79">
        <f>U21</f>
        <v>24.633333333333333</v>
      </c>
      <c r="W21" s="79">
        <f t="shared" ref="W21:X21" si="15">V21</f>
        <v>24.633333333333333</v>
      </c>
      <c r="X21" s="79">
        <f t="shared" si="15"/>
        <v>24.633333333333333</v>
      </c>
      <c r="Y21" s="79">
        <f t="array" ref="Y21">SUM(IFERROR(Y23:Y24*Y25:Y26,0))/$B$25</f>
        <v>25.733333333333334</v>
      </c>
      <c r="Z21" s="79">
        <f>Y21</f>
        <v>25.733333333333334</v>
      </c>
      <c r="AA21" s="79">
        <f t="shared" ref="AA21:AC21" si="16">Z21</f>
        <v>25.733333333333334</v>
      </c>
      <c r="AB21" s="79">
        <f t="shared" si="16"/>
        <v>25.733333333333334</v>
      </c>
      <c r="AC21" s="79">
        <f t="shared" si="16"/>
        <v>25.733333333333334</v>
      </c>
      <c r="AD21" s="79">
        <f t="array" ref="AD21">SUM(IFERROR(AD23:AD24*AD25:AD26,0))/600</f>
        <v>26.833333333333332</v>
      </c>
      <c r="AF21" s="73" t="s">
        <v>13</v>
      </c>
      <c r="AG21" s="71" t="s">
        <v>14</v>
      </c>
      <c r="AH21" s="71" t="s">
        <v>15</v>
      </c>
      <c r="AI21" s="71" t="s">
        <v>16</v>
      </c>
      <c r="AJ21" s="72" t="s">
        <v>17</v>
      </c>
    </row>
    <row r="22" spans="1:37" ht="16" thickBot="1" x14ac:dyDescent="0.25">
      <c r="A22" s="25" t="s">
        <v>25</v>
      </c>
      <c r="B22" s="15">
        <v>30</v>
      </c>
      <c r="C22" s="15">
        <v>60</v>
      </c>
      <c r="G22" s="65"/>
      <c r="H22" s="32"/>
      <c r="I22" s="32"/>
      <c r="J22" s="32"/>
      <c r="K22" s="33"/>
      <c r="L22" s="65"/>
      <c r="M22" s="32"/>
      <c r="N22" s="32"/>
      <c r="O22" s="33"/>
      <c r="P22" s="65"/>
      <c r="Q22" s="32"/>
      <c r="R22" s="32"/>
      <c r="S22" s="32"/>
      <c r="T22" s="33"/>
      <c r="U22" s="65"/>
      <c r="V22" s="32"/>
      <c r="W22" s="32"/>
      <c r="X22" s="33"/>
      <c r="Y22" s="65"/>
      <c r="Z22" s="32"/>
      <c r="AA22" s="32"/>
      <c r="AB22" s="32"/>
      <c r="AC22" s="33"/>
      <c r="AF22" s="74">
        <f t="array" ref="AF22">SUM(G19:K19*G21:K21)*$B$25*$B$26</f>
        <v>11519.999999999998</v>
      </c>
      <c r="AG22" s="69">
        <f t="array" ref="AG22">SUM(L19:O19*L21:O21)*$B$25*$B$26</f>
        <v>11306.4</v>
      </c>
      <c r="AH22" s="69">
        <f t="array" ref="AH22">SUM(P19:T19*P21:T21)*$B$25*$B$26</f>
        <v>14826.000000000002</v>
      </c>
      <c r="AI22" s="69">
        <f t="array" ref="AI22">SUM(U19:X19*U21:X21)*$B$25*$B$26</f>
        <v>12415.199999999999</v>
      </c>
      <c r="AJ22" s="28">
        <f t="array" ref="AJ22">SUM(Y19:AC19*Y21:AC21)*$B$25*$B$26</f>
        <v>16212</v>
      </c>
      <c r="AK22" t="s">
        <v>32</v>
      </c>
    </row>
    <row r="23" spans="1:37" ht="17" thickBot="1" x14ac:dyDescent="0.25">
      <c r="A23" s="25" t="s">
        <v>26</v>
      </c>
      <c r="B23" s="24">
        <f>B22/(B20-1)</f>
        <v>10</v>
      </c>
      <c r="C23" s="24">
        <f>C22/(B20-1)</f>
        <v>20</v>
      </c>
      <c r="F23" s="57" t="s">
        <v>27</v>
      </c>
      <c r="G23" s="107">
        <v>20</v>
      </c>
      <c r="H23" s="108"/>
      <c r="I23" s="108"/>
      <c r="J23" s="108"/>
      <c r="K23" s="109"/>
      <c r="L23" s="107">
        <v>20</v>
      </c>
      <c r="M23" s="108"/>
      <c r="N23" s="108"/>
      <c r="O23" s="109"/>
      <c r="P23" s="107">
        <v>20</v>
      </c>
      <c r="Q23" s="108"/>
      <c r="R23" s="108"/>
      <c r="S23" s="108"/>
      <c r="T23" s="109"/>
      <c r="U23" s="107">
        <v>20</v>
      </c>
      <c r="V23" s="108"/>
      <c r="W23" s="108"/>
      <c r="X23" s="109"/>
      <c r="Y23" s="107">
        <v>20</v>
      </c>
      <c r="Z23" s="108"/>
      <c r="AA23" s="108"/>
      <c r="AB23" s="108"/>
      <c r="AC23" s="109"/>
      <c r="AD23" s="82">
        <v>20</v>
      </c>
      <c r="AF23" s="75">
        <f>AF22/$B$19</f>
        <v>639.99999999999989</v>
      </c>
      <c r="AG23" s="70">
        <f>AG22/$B$19</f>
        <v>628.13333333333333</v>
      </c>
      <c r="AH23" s="70">
        <f>AH22/$B$19</f>
        <v>823.66666666666674</v>
      </c>
      <c r="AI23" s="70">
        <f>AI22/$B$19</f>
        <v>689.73333333333323</v>
      </c>
      <c r="AJ23" s="29">
        <f>AJ22/$B$19</f>
        <v>900.66666666666663</v>
      </c>
      <c r="AK23" t="s">
        <v>2</v>
      </c>
    </row>
    <row r="24" spans="1:37" ht="17" thickBot="1" x14ac:dyDescent="0.25">
      <c r="F24" s="58" t="s">
        <v>28</v>
      </c>
      <c r="G24" s="110">
        <v>20</v>
      </c>
      <c r="H24" s="111"/>
      <c r="I24" s="111"/>
      <c r="J24" s="111"/>
      <c r="K24" s="112"/>
      <c r="L24" s="110">
        <v>20</v>
      </c>
      <c r="M24" s="111"/>
      <c r="N24" s="111"/>
      <c r="O24" s="112"/>
      <c r="P24" s="110">
        <v>20</v>
      </c>
      <c r="Q24" s="111"/>
      <c r="R24" s="111"/>
      <c r="S24" s="111"/>
      <c r="T24" s="112"/>
      <c r="U24" s="110">
        <v>20</v>
      </c>
      <c r="V24" s="111"/>
      <c r="W24" s="111"/>
      <c r="X24" s="112"/>
      <c r="Y24" s="110">
        <v>20</v>
      </c>
      <c r="Z24" s="111"/>
      <c r="AA24" s="111"/>
      <c r="AB24" s="111"/>
      <c r="AC24" s="112"/>
      <c r="AD24" s="83">
        <v>20</v>
      </c>
    </row>
    <row r="25" spans="1:37" ht="16" x14ac:dyDescent="0.2">
      <c r="A25" s="76" t="s">
        <v>33</v>
      </c>
      <c r="B25" s="85">
        <v>600</v>
      </c>
      <c r="C25" s="38" t="s">
        <v>32</v>
      </c>
      <c r="F25" s="59" t="s">
        <v>29</v>
      </c>
      <c r="G25" s="107">
        <v>600</v>
      </c>
      <c r="H25" s="108"/>
      <c r="I25" s="108"/>
      <c r="J25" s="108"/>
      <c r="K25" s="109"/>
      <c r="L25" s="107">
        <v>600</v>
      </c>
      <c r="M25" s="108"/>
      <c r="N25" s="108"/>
      <c r="O25" s="109"/>
      <c r="P25" s="107">
        <v>600</v>
      </c>
      <c r="Q25" s="108"/>
      <c r="R25" s="108"/>
      <c r="S25" s="108"/>
      <c r="T25" s="109"/>
      <c r="U25" s="107">
        <v>600</v>
      </c>
      <c r="V25" s="108"/>
      <c r="W25" s="108"/>
      <c r="X25" s="109"/>
      <c r="Y25" s="107">
        <v>600</v>
      </c>
      <c r="Z25" s="108"/>
      <c r="AA25" s="108"/>
      <c r="AB25" s="108"/>
      <c r="AC25" s="109"/>
      <c r="AD25" s="84">
        <v>600</v>
      </c>
      <c r="AF25" t="s">
        <v>40</v>
      </c>
      <c r="AG25" s="80">
        <f>AVERAGE(G21:AD21)/B19</f>
        <v>1.3150462962962965</v>
      </c>
      <c r="AH25" t="s">
        <v>41</v>
      </c>
      <c r="AI25" t="s">
        <v>42</v>
      </c>
    </row>
    <row r="26" spans="1:37" ht="33" thickBot="1" x14ac:dyDescent="0.25">
      <c r="A26" s="77" t="s">
        <v>34</v>
      </c>
      <c r="B26" s="86">
        <v>0.03</v>
      </c>
      <c r="C26" s="22"/>
      <c r="F26" s="58" t="s">
        <v>30</v>
      </c>
      <c r="G26" s="110">
        <v>40</v>
      </c>
      <c r="H26" s="111"/>
      <c r="I26" s="111"/>
      <c r="J26" s="111"/>
      <c r="K26" s="112"/>
      <c r="L26" s="110">
        <f>G26+33</f>
        <v>73</v>
      </c>
      <c r="M26" s="111"/>
      <c r="N26" s="111"/>
      <c r="O26" s="112"/>
      <c r="P26" s="110">
        <f>L26+33</f>
        <v>106</v>
      </c>
      <c r="Q26" s="111"/>
      <c r="R26" s="111"/>
      <c r="S26" s="111"/>
      <c r="T26" s="112"/>
      <c r="U26" s="110">
        <f>P26+33</f>
        <v>139</v>
      </c>
      <c r="V26" s="111"/>
      <c r="W26" s="111"/>
      <c r="X26" s="112"/>
      <c r="Y26" s="110">
        <f>U26+33</f>
        <v>172</v>
      </c>
      <c r="Z26" s="111"/>
      <c r="AA26" s="111"/>
      <c r="AB26" s="111"/>
      <c r="AC26" s="112"/>
      <c r="AD26" s="83">
        <f>Y26+33</f>
        <v>205</v>
      </c>
      <c r="AG26" s="80">
        <f>AF19/365*AG25</f>
        <v>0.58726725012683922</v>
      </c>
      <c r="AH26" t="s">
        <v>41</v>
      </c>
      <c r="AI26" t="s">
        <v>43</v>
      </c>
    </row>
  </sheetData>
  <mergeCells count="26">
    <mergeCell ref="G1:AD1"/>
    <mergeCell ref="P23:T23"/>
    <mergeCell ref="P24:T24"/>
    <mergeCell ref="U24:X24"/>
    <mergeCell ref="U23:X23"/>
    <mergeCell ref="Y23:AC23"/>
    <mergeCell ref="Y24:AC24"/>
    <mergeCell ref="G23:K23"/>
    <mergeCell ref="G24:K24"/>
    <mergeCell ref="G2:K2"/>
    <mergeCell ref="L2:O2"/>
    <mergeCell ref="P2:T2"/>
    <mergeCell ref="U2:X2"/>
    <mergeCell ref="Y2:AC2"/>
    <mergeCell ref="P25:T25"/>
    <mergeCell ref="P26:T26"/>
    <mergeCell ref="U26:X26"/>
    <mergeCell ref="U25:X25"/>
    <mergeCell ref="Y25:AC25"/>
    <mergeCell ref="Y26:AC26"/>
    <mergeCell ref="G25:K25"/>
    <mergeCell ref="G26:K26"/>
    <mergeCell ref="L26:O26"/>
    <mergeCell ref="L25:O25"/>
    <mergeCell ref="L23:O23"/>
    <mergeCell ref="L24:O24"/>
  </mergeCells>
  <conditionalFormatting sqref="G19:AD19">
    <cfRule type="cellIs" dxfId="9" priority="1" operator="greaterThan">
      <formula>7</formula>
    </cfRule>
    <cfRule type="cellIs" dxfId="8" priority="2" operator="lessThan">
      <formula>7</formula>
    </cfRule>
  </conditionalFormatting>
  <pageMargins left="0.7" right="0.7" top="0.75" bottom="0.75" header="0.51180555555555496" footer="0.51180555555555496"/>
  <pageSetup paperSize="9" firstPageNumber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O30"/>
  <sheetViews>
    <sheetView tabSelected="1" zoomScaleNormal="100" workbookViewId="0">
      <selection activeCell="F26" sqref="F26"/>
    </sheetView>
  </sheetViews>
  <sheetFormatPr baseColWidth="10" defaultColWidth="8.83203125" defaultRowHeight="15" x14ac:dyDescent="0.2"/>
  <cols>
    <col min="1" max="1" width="21" customWidth="1"/>
    <col min="4" max="4" width="7.1640625" customWidth="1"/>
    <col min="6" max="6" width="11.5" customWidth="1"/>
    <col min="7" max="34" width="2.5" customWidth="1"/>
    <col min="35" max="35" width="13.33203125" customWidth="1"/>
  </cols>
  <sheetData>
    <row r="1" spans="1:40" ht="16" thickBot="1" x14ac:dyDescent="0.25">
      <c r="C1" s="1" t="s">
        <v>7</v>
      </c>
      <c r="E1" s="1" t="s">
        <v>8</v>
      </c>
      <c r="G1" s="113" t="s">
        <v>39</v>
      </c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3"/>
      <c r="Y1" s="113"/>
      <c r="Z1" s="113"/>
      <c r="AA1" s="113"/>
      <c r="AB1" s="113"/>
      <c r="AC1" s="113"/>
      <c r="AD1" s="113"/>
      <c r="AK1" s="34" t="s">
        <v>31</v>
      </c>
    </row>
    <row r="2" spans="1:40" ht="16" thickBot="1" x14ac:dyDescent="0.25">
      <c r="A2" s="2" t="s">
        <v>9</v>
      </c>
      <c r="B2" s="3" t="s">
        <v>10</v>
      </c>
      <c r="C2" s="4" t="s">
        <v>11</v>
      </c>
      <c r="D2" s="5" t="s">
        <v>12</v>
      </c>
      <c r="E2" s="6" t="s">
        <v>0</v>
      </c>
      <c r="F2" s="5" t="s">
        <v>1</v>
      </c>
      <c r="G2" s="114" t="s">
        <v>13</v>
      </c>
      <c r="H2" s="115"/>
      <c r="I2" s="115"/>
      <c r="J2" s="115"/>
      <c r="K2" s="116"/>
      <c r="L2" s="114" t="s">
        <v>14</v>
      </c>
      <c r="M2" s="115"/>
      <c r="N2" s="115"/>
      <c r="O2" s="116"/>
      <c r="P2" s="114" t="s">
        <v>15</v>
      </c>
      <c r="Q2" s="115"/>
      <c r="R2" s="115"/>
      <c r="S2" s="115"/>
      <c r="T2" s="116"/>
      <c r="U2" s="114" t="s">
        <v>16</v>
      </c>
      <c r="V2" s="115"/>
      <c r="W2" s="115"/>
      <c r="X2" s="116"/>
      <c r="Y2" s="114" t="s">
        <v>17</v>
      </c>
      <c r="Z2" s="115"/>
      <c r="AA2" s="115"/>
      <c r="AB2" s="115"/>
      <c r="AC2" s="116"/>
      <c r="AD2" s="114" t="s">
        <v>82</v>
      </c>
      <c r="AE2" s="115"/>
      <c r="AF2" s="115"/>
      <c r="AG2" s="115"/>
      <c r="AH2" s="116"/>
      <c r="AJ2" s="6" t="s">
        <v>36</v>
      </c>
      <c r="AK2" s="4" t="s">
        <v>37</v>
      </c>
      <c r="AL2" s="4" t="s">
        <v>18</v>
      </c>
      <c r="AM2" s="4" t="s">
        <v>38</v>
      </c>
      <c r="AN2" s="7" t="s">
        <v>19</v>
      </c>
    </row>
    <row r="3" spans="1:40" x14ac:dyDescent="0.2">
      <c r="A3" s="43"/>
      <c r="B3" s="44"/>
      <c r="C3" s="45"/>
      <c r="D3" s="46"/>
      <c r="E3" s="47"/>
      <c r="F3" s="46"/>
      <c r="G3" s="52">
        <v>18</v>
      </c>
      <c r="H3" s="53">
        <f>G3+1</f>
        <v>19</v>
      </c>
      <c r="I3" s="53">
        <f t="shared" ref="I3:R3" si="0">H3+1</f>
        <v>20</v>
      </c>
      <c r="J3" s="53">
        <f t="shared" si="0"/>
        <v>21</v>
      </c>
      <c r="K3" s="60">
        <f t="shared" si="0"/>
        <v>22</v>
      </c>
      <c r="L3" s="52">
        <f t="shared" si="0"/>
        <v>23</v>
      </c>
      <c r="M3" s="53">
        <f t="shared" si="0"/>
        <v>24</v>
      </c>
      <c r="N3" s="53">
        <f t="shared" si="0"/>
        <v>25</v>
      </c>
      <c r="O3" s="60">
        <f t="shared" si="0"/>
        <v>26</v>
      </c>
      <c r="P3" s="52">
        <f t="shared" si="0"/>
        <v>27</v>
      </c>
      <c r="Q3" s="53">
        <f t="shared" si="0"/>
        <v>28</v>
      </c>
      <c r="R3" s="53">
        <f t="shared" si="0"/>
        <v>29</v>
      </c>
      <c r="S3" s="53">
        <f>R3+1</f>
        <v>30</v>
      </c>
      <c r="T3" s="60">
        <f t="shared" ref="T3:AC3" si="1">S3+1</f>
        <v>31</v>
      </c>
      <c r="U3" s="52">
        <f t="shared" si="1"/>
        <v>32</v>
      </c>
      <c r="V3" s="53">
        <f t="shared" si="1"/>
        <v>33</v>
      </c>
      <c r="W3" s="53">
        <f t="shared" si="1"/>
        <v>34</v>
      </c>
      <c r="X3" s="60">
        <f t="shared" si="1"/>
        <v>35</v>
      </c>
      <c r="Y3" s="52">
        <f t="shared" si="1"/>
        <v>36</v>
      </c>
      <c r="Z3" s="53">
        <f t="shared" si="1"/>
        <v>37</v>
      </c>
      <c r="AA3" s="53">
        <f t="shared" si="1"/>
        <v>38</v>
      </c>
      <c r="AB3" s="53">
        <f t="shared" si="1"/>
        <v>39</v>
      </c>
      <c r="AC3" s="60">
        <f t="shared" si="1"/>
        <v>40</v>
      </c>
      <c r="AD3" s="52">
        <f t="shared" ref="AD3" si="2">AC3+1</f>
        <v>41</v>
      </c>
      <c r="AE3" s="53">
        <f t="shared" ref="AE3" si="3">AD3+1</f>
        <v>42</v>
      </c>
      <c r="AF3" s="53">
        <f t="shared" ref="AF3" si="4">AE3+1</f>
        <v>43</v>
      </c>
      <c r="AG3" s="53">
        <f t="shared" ref="AG3" si="5">AF3+1</f>
        <v>44</v>
      </c>
      <c r="AH3" s="60">
        <f t="shared" ref="AH3" si="6">AG3+1</f>
        <v>45</v>
      </c>
      <c r="AJ3" s="47"/>
      <c r="AK3" s="45"/>
      <c r="AL3" s="45"/>
      <c r="AM3" s="45"/>
      <c r="AN3" s="48"/>
    </row>
    <row r="4" spans="1:40" x14ac:dyDescent="0.2">
      <c r="A4" s="8"/>
      <c r="B4" s="9"/>
      <c r="C4" s="10"/>
      <c r="D4" s="11">
        <f t="shared" ref="D4:D18" si="7">C4*B4</f>
        <v>0</v>
      </c>
      <c r="E4" s="26" t="e">
        <f t="shared" ref="E4:E18" si="8">(C4*B4)/$D$19*$B$23</f>
        <v>#VALUE!</v>
      </c>
      <c r="F4" s="54" t="e">
        <f t="shared" ref="F4:F18" si="9">(C4*B4)/$D$19*$C$23</f>
        <v>#VALUE!</v>
      </c>
      <c r="G4" s="12"/>
      <c r="H4" s="49"/>
      <c r="I4" s="49"/>
      <c r="J4" s="49"/>
      <c r="K4" s="61"/>
      <c r="L4" s="12"/>
      <c r="M4" s="49"/>
      <c r="N4" s="49"/>
      <c r="O4" s="61"/>
      <c r="P4" s="12"/>
      <c r="Q4" s="49"/>
      <c r="R4" s="49"/>
      <c r="S4" s="49"/>
      <c r="T4" s="61"/>
      <c r="U4" s="12"/>
      <c r="V4" s="49"/>
      <c r="W4" s="49"/>
      <c r="X4" s="61"/>
      <c r="Y4" s="12"/>
      <c r="Z4" s="49"/>
      <c r="AA4" s="49"/>
      <c r="AB4" s="49"/>
      <c r="AC4" s="61"/>
      <c r="AD4" s="12"/>
      <c r="AE4" s="49"/>
      <c r="AF4" s="49"/>
      <c r="AG4" s="49"/>
      <c r="AH4" s="61"/>
      <c r="AI4">
        <f t="shared" ref="AI4:AI18" si="10">A4</f>
        <v>0</v>
      </c>
      <c r="AJ4" s="26">
        <f>SUM(G4:AH4)</f>
        <v>0</v>
      </c>
      <c r="AK4" s="36" cm="1">
        <f t="array" ref="AK4">SUM(IFERROR(G4:AH4*$G$21:$AH$21,0))</f>
        <v>0</v>
      </c>
      <c r="AL4" s="36">
        <f>AK4*$B$25*$B$26</f>
        <v>0</v>
      </c>
      <c r="AM4" s="36">
        <f t="shared" ref="AM4:AM18" si="11">IFERROR(AL4/B4,0)</f>
        <v>0</v>
      </c>
      <c r="AN4" s="37">
        <f t="shared" ref="AN4:AN18" si="12">IFERROR(AK4/B4,0)</f>
        <v>0</v>
      </c>
    </row>
    <row r="5" spans="1:40" x14ac:dyDescent="0.2">
      <c r="A5" s="13"/>
      <c r="B5" s="14"/>
      <c r="C5" s="15"/>
      <c r="D5" s="16">
        <f t="shared" si="7"/>
        <v>0</v>
      </c>
      <c r="E5" s="27" t="e">
        <f t="shared" si="8"/>
        <v>#VALUE!</v>
      </c>
      <c r="F5" s="55" t="e">
        <f t="shared" si="9"/>
        <v>#VALUE!</v>
      </c>
      <c r="G5" s="18"/>
      <c r="H5" s="50"/>
      <c r="I5" s="50"/>
      <c r="J5" s="50"/>
      <c r="K5" s="62"/>
      <c r="L5" s="18"/>
      <c r="M5" s="50"/>
      <c r="N5" s="50"/>
      <c r="O5" s="62"/>
      <c r="P5" s="18"/>
      <c r="Q5" s="50"/>
      <c r="R5" s="50"/>
      <c r="S5" s="50"/>
      <c r="T5" s="62"/>
      <c r="U5" s="18"/>
      <c r="V5" s="50"/>
      <c r="W5" s="50"/>
      <c r="X5" s="62"/>
      <c r="Y5" s="18"/>
      <c r="Z5" s="50"/>
      <c r="AA5" s="50"/>
      <c r="AB5" s="50"/>
      <c r="AC5" s="62"/>
      <c r="AD5" s="18"/>
      <c r="AE5" s="50"/>
      <c r="AF5" s="50"/>
      <c r="AG5" s="50"/>
      <c r="AH5" s="62"/>
      <c r="AI5">
        <f t="shared" si="10"/>
        <v>0</v>
      </c>
      <c r="AJ5" s="26">
        <f t="shared" ref="AJ5:AJ18" si="13">SUM(G5:AH5)</f>
        <v>0</v>
      </c>
      <c r="AK5" s="36" cm="1">
        <f t="array" ref="AK5">SUM(IFERROR(G5:AH5*$G$21:$AH$21,0))</f>
        <v>0</v>
      </c>
      <c r="AL5" s="36">
        <f>AK5*$B$25*$B$26</f>
        <v>0</v>
      </c>
      <c r="AM5" s="35">
        <f t="shared" si="11"/>
        <v>0</v>
      </c>
      <c r="AN5" s="28">
        <f t="shared" si="12"/>
        <v>0</v>
      </c>
    </row>
    <row r="6" spans="1:40" x14ac:dyDescent="0.2">
      <c r="A6" s="13"/>
      <c r="B6" s="14"/>
      <c r="C6" s="15"/>
      <c r="D6" s="16">
        <f t="shared" si="7"/>
        <v>0</v>
      </c>
      <c r="E6" s="27" t="e">
        <f t="shared" si="8"/>
        <v>#VALUE!</v>
      </c>
      <c r="F6" s="55" t="e">
        <f t="shared" si="9"/>
        <v>#VALUE!</v>
      </c>
      <c r="G6" s="18"/>
      <c r="H6" s="50"/>
      <c r="I6" s="50"/>
      <c r="J6" s="50"/>
      <c r="K6" s="62"/>
      <c r="L6" s="18"/>
      <c r="M6" s="50"/>
      <c r="N6" s="50"/>
      <c r="O6" s="62"/>
      <c r="P6" s="18"/>
      <c r="Q6" s="50"/>
      <c r="R6" s="50"/>
      <c r="S6" s="50"/>
      <c r="T6" s="62"/>
      <c r="U6" s="18"/>
      <c r="V6" s="50"/>
      <c r="W6" s="50"/>
      <c r="X6" s="62"/>
      <c r="Y6" s="18"/>
      <c r="Z6" s="50"/>
      <c r="AA6" s="50"/>
      <c r="AB6" s="50"/>
      <c r="AC6" s="62"/>
      <c r="AD6" s="18"/>
      <c r="AE6" s="50"/>
      <c r="AF6" s="50"/>
      <c r="AG6" s="50"/>
      <c r="AH6" s="62"/>
      <c r="AI6">
        <f t="shared" si="10"/>
        <v>0</v>
      </c>
      <c r="AJ6" s="26">
        <f t="shared" si="13"/>
        <v>0</v>
      </c>
      <c r="AK6" s="36" cm="1">
        <f t="array" ref="AK6">SUM(IFERROR(G6:AH6*$G$21:$AH$21,0))</f>
        <v>0</v>
      </c>
      <c r="AL6" s="36">
        <f>AK6*$B$25*$B$26</f>
        <v>0</v>
      </c>
      <c r="AM6" s="35">
        <f t="shared" si="11"/>
        <v>0</v>
      </c>
      <c r="AN6" s="28">
        <f t="shared" si="12"/>
        <v>0</v>
      </c>
    </row>
    <row r="7" spans="1:40" x14ac:dyDescent="0.2">
      <c r="A7" s="13"/>
      <c r="B7" s="14"/>
      <c r="C7" s="15"/>
      <c r="D7" s="16">
        <f t="shared" si="7"/>
        <v>0</v>
      </c>
      <c r="E7" s="27" t="e">
        <f t="shared" si="8"/>
        <v>#VALUE!</v>
      </c>
      <c r="F7" s="55" t="e">
        <f t="shared" si="9"/>
        <v>#VALUE!</v>
      </c>
      <c r="G7" s="18"/>
      <c r="H7" s="50"/>
      <c r="I7" s="50"/>
      <c r="J7" s="50"/>
      <c r="K7" s="62"/>
      <c r="L7" s="18"/>
      <c r="M7" s="50"/>
      <c r="N7" s="50"/>
      <c r="O7" s="62"/>
      <c r="P7" s="18"/>
      <c r="Q7" s="50"/>
      <c r="R7" s="50"/>
      <c r="S7" s="50"/>
      <c r="T7" s="62"/>
      <c r="U7" s="18"/>
      <c r="V7" s="50"/>
      <c r="W7" s="50"/>
      <c r="X7" s="62"/>
      <c r="Y7" s="18"/>
      <c r="Z7" s="50"/>
      <c r="AA7" s="50"/>
      <c r="AB7" s="50"/>
      <c r="AC7" s="62"/>
      <c r="AD7" s="18"/>
      <c r="AE7" s="50"/>
      <c r="AF7" s="50"/>
      <c r="AG7" s="50"/>
      <c r="AH7" s="62"/>
      <c r="AI7">
        <f t="shared" si="10"/>
        <v>0</v>
      </c>
      <c r="AJ7" s="26">
        <f t="shared" si="13"/>
        <v>0</v>
      </c>
      <c r="AK7" s="36" cm="1">
        <f t="array" ref="AK7">SUM(IFERROR(G7:AH7*$G$21:$AH$21,0))</f>
        <v>0</v>
      </c>
      <c r="AL7" s="36">
        <f>AK7*$B$25*$B$26</f>
        <v>0</v>
      </c>
      <c r="AM7" s="35">
        <f t="shared" si="11"/>
        <v>0</v>
      </c>
      <c r="AN7" s="28">
        <f t="shared" si="12"/>
        <v>0</v>
      </c>
    </row>
    <row r="8" spans="1:40" x14ac:dyDescent="0.2">
      <c r="A8" s="13"/>
      <c r="B8" s="14"/>
      <c r="C8" s="15"/>
      <c r="D8" s="16">
        <f t="shared" si="7"/>
        <v>0</v>
      </c>
      <c r="E8" s="27" t="e">
        <f t="shared" si="8"/>
        <v>#VALUE!</v>
      </c>
      <c r="F8" s="55" t="e">
        <f t="shared" si="9"/>
        <v>#VALUE!</v>
      </c>
      <c r="G8" s="18"/>
      <c r="H8" s="50"/>
      <c r="I8" s="50"/>
      <c r="J8" s="50"/>
      <c r="K8" s="62"/>
      <c r="L8" s="18"/>
      <c r="M8" s="50"/>
      <c r="N8" s="50"/>
      <c r="O8" s="62"/>
      <c r="P8" s="18"/>
      <c r="Q8" s="50"/>
      <c r="R8" s="50"/>
      <c r="S8" s="50"/>
      <c r="T8" s="62"/>
      <c r="U8" s="18"/>
      <c r="V8" s="50"/>
      <c r="W8" s="50"/>
      <c r="X8" s="62"/>
      <c r="Y8" s="18"/>
      <c r="Z8" s="50"/>
      <c r="AA8" s="50"/>
      <c r="AB8" s="50"/>
      <c r="AC8" s="62"/>
      <c r="AD8" s="18"/>
      <c r="AE8" s="50"/>
      <c r="AF8" s="50"/>
      <c r="AG8" s="50"/>
      <c r="AH8" s="62"/>
      <c r="AI8">
        <f t="shared" si="10"/>
        <v>0</v>
      </c>
      <c r="AJ8" s="26">
        <f t="shared" si="13"/>
        <v>0</v>
      </c>
      <c r="AK8" s="36" cm="1">
        <f t="array" ref="AK8">SUM(IFERROR(G8:AH8*$G$21:$AH$21,0))</f>
        <v>0</v>
      </c>
      <c r="AL8" s="35">
        <f t="shared" ref="AL8:AL18" si="14">AK8*454*0.03</f>
        <v>0</v>
      </c>
      <c r="AM8" s="35">
        <f t="shared" si="11"/>
        <v>0</v>
      </c>
      <c r="AN8" s="28">
        <f t="shared" si="12"/>
        <v>0</v>
      </c>
    </row>
    <row r="9" spans="1:40" x14ac:dyDescent="0.2">
      <c r="A9" s="13"/>
      <c r="B9" s="14"/>
      <c r="C9" s="15"/>
      <c r="D9" s="16">
        <f t="shared" si="7"/>
        <v>0</v>
      </c>
      <c r="E9" s="27" t="e">
        <f t="shared" si="8"/>
        <v>#VALUE!</v>
      </c>
      <c r="F9" s="55" t="e">
        <f t="shared" si="9"/>
        <v>#VALUE!</v>
      </c>
      <c r="G9" s="18"/>
      <c r="H9" s="50"/>
      <c r="I9" s="50"/>
      <c r="J9" s="50"/>
      <c r="K9" s="62"/>
      <c r="L9" s="18"/>
      <c r="M9" s="50"/>
      <c r="N9" s="50"/>
      <c r="O9" s="62"/>
      <c r="P9" s="18"/>
      <c r="Q9" s="50"/>
      <c r="R9" s="50"/>
      <c r="S9" s="50"/>
      <c r="T9" s="62"/>
      <c r="U9" s="18"/>
      <c r="V9" s="50"/>
      <c r="W9" s="50"/>
      <c r="X9" s="62"/>
      <c r="Y9" s="18"/>
      <c r="Z9" s="50"/>
      <c r="AA9" s="50"/>
      <c r="AB9" s="50"/>
      <c r="AC9" s="62"/>
      <c r="AD9" s="18"/>
      <c r="AE9" s="50"/>
      <c r="AF9" s="50"/>
      <c r="AG9" s="50"/>
      <c r="AH9" s="62"/>
      <c r="AI9">
        <f t="shared" si="10"/>
        <v>0</v>
      </c>
      <c r="AJ9" s="26">
        <f t="shared" si="13"/>
        <v>0</v>
      </c>
      <c r="AK9" s="36" cm="1">
        <f t="array" ref="AK9">SUM(IFERROR(G9:AH9*$G$21:$AH$21,0))</f>
        <v>0</v>
      </c>
      <c r="AL9" s="35">
        <f t="shared" si="14"/>
        <v>0</v>
      </c>
      <c r="AM9" s="35">
        <f t="shared" si="11"/>
        <v>0</v>
      </c>
      <c r="AN9" s="28">
        <f t="shared" si="12"/>
        <v>0</v>
      </c>
    </row>
    <row r="10" spans="1:40" x14ac:dyDescent="0.2">
      <c r="A10" s="13"/>
      <c r="B10" s="14"/>
      <c r="C10" s="15"/>
      <c r="D10" s="16">
        <f t="shared" si="7"/>
        <v>0</v>
      </c>
      <c r="E10" s="27" t="e">
        <f t="shared" si="8"/>
        <v>#VALUE!</v>
      </c>
      <c r="F10" s="55" t="e">
        <f t="shared" si="9"/>
        <v>#VALUE!</v>
      </c>
      <c r="G10" s="18"/>
      <c r="H10" s="50"/>
      <c r="I10" s="50"/>
      <c r="J10" s="50"/>
      <c r="K10" s="62"/>
      <c r="L10" s="18"/>
      <c r="M10" s="50"/>
      <c r="N10" s="50"/>
      <c r="O10" s="62"/>
      <c r="P10" s="18"/>
      <c r="Q10" s="50"/>
      <c r="R10" s="50"/>
      <c r="S10" s="50"/>
      <c r="T10" s="62"/>
      <c r="U10" s="18"/>
      <c r="V10" s="50"/>
      <c r="W10" s="50"/>
      <c r="X10" s="62"/>
      <c r="Y10" s="18"/>
      <c r="Z10" s="50"/>
      <c r="AA10" s="50"/>
      <c r="AB10" s="50"/>
      <c r="AC10" s="62"/>
      <c r="AD10" s="18"/>
      <c r="AE10" s="50"/>
      <c r="AF10" s="50"/>
      <c r="AG10" s="50"/>
      <c r="AH10" s="62"/>
      <c r="AI10">
        <f t="shared" si="10"/>
        <v>0</v>
      </c>
      <c r="AJ10" s="26">
        <f t="shared" si="13"/>
        <v>0</v>
      </c>
      <c r="AK10" s="36" cm="1">
        <f t="array" ref="AK10">SUM(IFERROR(G10:AH10*$G$21:$AH$21,0))</f>
        <v>0</v>
      </c>
      <c r="AL10" s="35">
        <f t="shared" si="14"/>
        <v>0</v>
      </c>
      <c r="AM10" s="35">
        <f t="shared" si="11"/>
        <v>0</v>
      </c>
      <c r="AN10" s="28">
        <f t="shared" si="12"/>
        <v>0</v>
      </c>
    </row>
    <row r="11" spans="1:40" x14ac:dyDescent="0.2">
      <c r="A11" s="13"/>
      <c r="B11" s="14"/>
      <c r="C11" s="15"/>
      <c r="D11" s="16">
        <f t="shared" si="7"/>
        <v>0</v>
      </c>
      <c r="E11" s="27" t="e">
        <f t="shared" si="8"/>
        <v>#VALUE!</v>
      </c>
      <c r="F11" s="55" t="e">
        <f t="shared" si="9"/>
        <v>#VALUE!</v>
      </c>
      <c r="G11" s="18"/>
      <c r="H11" s="50"/>
      <c r="I11" s="50"/>
      <c r="J11" s="50"/>
      <c r="K11" s="62"/>
      <c r="L11" s="18"/>
      <c r="M11" s="50"/>
      <c r="N11" s="50"/>
      <c r="O11" s="62"/>
      <c r="P11" s="18"/>
      <c r="Q11" s="50"/>
      <c r="R11" s="50"/>
      <c r="S11" s="50"/>
      <c r="T11" s="62"/>
      <c r="U11" s="18"/>
      <c r="V11" s="50"/>
      <c r="W11" s="50"/>
      <c r="X11" s="62"/>
      <c r="Y11" s="18"/>
      <c r="Z11" s="50"/>
      <c r="AA11" s="50"/>
      <c r="AB11" s="50"/>
      <c r="AC11" s="62"/>
      <c r="AD11" s="18"/>
      <c r="AE11" s="50"/>
      <c r="AF11" s="50"/>
      <c r="AG11" s="50"/>
      <c r="AH11" s="62"/>
      <c r="AI11">
        <f t="shared" si="10"/>
        <v>0</v>
      </c>
      <c r="AJ11" s="26">
        <f t="shared" si="13"/>
        <v>0</v>
      </c>
      <c r="AK11" s="36" cm="1">
        <f t="array" ref="AK11">SUM(IFERROR(G11:AH11*$G$21:$AH$21,0))</f>
        <v>0</v>
      </c>
      <c r="AL11" s="35">
        <f t="shared" si="14"/>
        <v>0</v>
      </c>
      <c r="AM11" s="35">
        <f t="shared" si="11"/>
        <v>0</v>
      </c>
      <c r="AN11" s="28">
        <f t="shared" si="12"/>
        <v>0</v>
      </c>
    </row>
    <row r="12" spans="1:40" x14ac:dyDescent="0.2">
      <c r="A12" s="13"/>
      <c r="B12" s="14"/>
      <c r="C12" s="15"/>
      <c r="D12" s="16">
        <f t="shared" si="7"/>
        <v>0</v>
      </c>
      <c r="E12" s="27" t="e">
        <f t="shared" si="8"/>
        <v>#VALUE!</v>
      </c>
      <c r="F12" s="55" t="e">
        <f t="shared" si="9"/>
        <v>#VALUE!</v>
      </c>
      <c r="G12" s="18"/>
      <c r="H12" s="50"/>
      <c r="I12" s="50"/>
      <c r="J12" s="50"/>
      <c r="K12" s="62"/>
      <c r="L12" s="18"/>
      <c r="M12" s="50"/>
      <c r="N12" s="50"/>
      <c r="O12" s="62"/>
      <c r="P12" s="18"/>
      <c r="Q12" s="50"/>
      <c r="R12" s="50"/>
      <c r="S12" s="50"/>
      <c r="T12" s="62"/>
      <c r="U12" s="18"/>
      <c r="V12" s="50"/>
      <c r="W12" s="50"/>
      <c r="X12" s="62"/>
      <c r="Y12" s="18"/>
      <c r="Z12" s="50"/>
      <c r="AA12" s="50"/>
      <c r="AB12" s="50"/>
      <c r="AC12" s="62"/>
      <c r="AD12" s="18"/>
      <c r="AE12" s="50"/>
      <c r="AF12" s="50"/>
      <c r="AG12" s="50"/>
      <c r="AH12" s="62"/>
      <c r="AI12">
        <f t="shared" si="10"/>
        <v>0</v>
      </c>
      <c r="AJ12" s="26">
        <f t="shared" si="13"/>
        <v>0</v>
      </c>
      <c r="AK12" s="36" cm="1">
        <f t="array" ref="AK12">SUM(IFERROR(G12:AH12*$G$21:$AH$21,0))</f>
        <v>0</v>
      </c>
      <c r="AL12" s="35">
        <f t="shared" si="14"/>
        <v>0</v>
      </c>
      <c r="AM12" s="35">
        <f t="shared" si="11"/>
        <v>0</v>
      </c>
      <c r="AN12" s="28">
        <f t="shared" si="12"/>
        <v>0</v>
      </c>
    </row>
    <row r="13" spans="1:40" x14ac:dyDescent="0.2">
      <c r="A13" s="13"/>
      <c r="B13" s="95"/>
      <c r="C13" s="15"/>
      <c r="D13" s="16">
        <f t="shared" si="7"/>
        <v>0</v>
      </c>
      <c r="E13" s="27" t="e">
        <f t="shared" si="8"/>
        <v>#VALUE!</v>
      </c>
      <c r="F13" s="55" t="e">
        <f t="shared" si="9"/>
        <v>#VALUE!</v>
      </c>
      <c r="G13" s="18"/>
      <c r="H13" s="50"/>
      <c r="I13" s="50"/>
      <c r="J13" s="50"/>
      <c r="K13" s="62"/>
      <c r="L13" s="18"/>
      <c r="M13" s="50"/>
      <c r="N13" s="50"/>
      <c r="O13" s="62"/>
      <c r="P13" s="18"/>
      <c r="Q13" s="50"/>
      <c r="R13" s="50"/>
      <c r="S13" s="50"/>
      <c r="T13" s="62"/>
      <c r="U13" s="18"/>
      <c r="V13" s="50"/>
      <c r="W13" s="50"/>
      <c r="X13" s="62"/>
      <c r="Y13" s="18"/>
      <c r="Z13" s="50"/>
      <c r="AA13" s="50"/>
      <c r="AB13" s="50"/>
      <c r="AC13" s="62"/>
      <c r="AD13" s="18"/>
      <c r="AE13" s="50"/>
      <c r="AF13" s="50"/>
      <c r="AG13" s="50"/>
      <c r="AH13" s="62"/>
      <c r="AI13">
        <f t="shared" si="10"/>
        <v>0</v>
      </c>
      <c r="AJ13" s="26">
        <f>SUM(G13:AH13)</f>
        <v>0</v>
      </c>
      <c r="AK13" s="36" cm="1">
        <f t="array" ref="AK13">SUM(IFERROR(G13:AH13*$G$21:$AH$21,0))</f>
        <v>0</v>
      </c>
      <c r="AL13" s="35">
        <f t="shared" si="14"/>
        <v>0</v>
      </c>
      <c r="AM13" s="35">
        <f t="shared" si="11"/>
        <v>0</v>
      </c>
      <c r="AN13" s="28">
        <f t="shared" si="12"/>
        <v>0</v>
      </c>
    </row>
    <row r="14" spans="1:40" x14ac:dyDescent="0.2">
      <c r="A14" s="13"/>
      <c r="B14" s="14"/>
      <c r="C14" s="15"/>
      <c r="D14" s="16">
        <f t="shared" si="7"/>
        <v>0</v>
      </c>
      <c r="E14" s="27" t="e">
        <f t="shared" si="8"/>
        <v>#VALUE!</v>
      </c>
      <c r="F14" s="55" t="e">
        <f t="shared" si="9"/>
        <v>#VALUE!</v>
      </c>
      <c r="G14" s="18"/>
      <c r="H14" s="50"/>
      <c r="I14" s="50"/>
      <c r="J14" s="50"/>
      <c r="K14" s="62"/>
      <c r="L14" s="18"/>
      <c r="M14" s="50"/>
      <c r="N14" s="50"/>
      <c r="O14" s="62"/>
      <c r="P14" s="18"/>
      <c r="Q14" s="50"/>
      <c r="R14" s="50"/>
      <c r="S14" s="50"/>
      <c r="T14" s="62"/>
      <c r="U14" s="18"/>
      <c r="V14" s="50"/>
      <c r="W14" s="50"/>
      <c r="X14" s="62"/>
      <c r="Y14" s="18"/>
      <c r="Z14" s="50"/>
      <c r="AA14" s="50"/>
      <c r="AB14" s="50"/>
      <c r="AC14" s="62"/>
      <c r="AD14" s="18"/>
      <c r="AE14" s="50"/>
      <c r="AF14" s="50"/>
      <c r="AG14" s="50"/>
      <c r="AH14" s="62"/>
      <c r="AI14">
        <f t="shared" si="10"/>
        <v>0</v>
      </c>
      <c r="AJ14" s="26">
        <f t="shared" si="13"/>
        <v>0</v>
      </c>
      <c r="AK14" s="36" cm="1">
        <f t="array" ref="AK14">SUM(IFERROR(G14:AH14*$G$21:$AH$21,0))</f>
        <v>0</v>
      </c>
      <c r="AL14" s="35">
        <f t="shared" si="14"/>
        <v>0</v>
      </c>
      <c r="AM14" s="35">
        <f t="shared" si="11"/>
        <v>0</v>
      </c>
      <c r="AN14" s="28">
        <f t="shared" si="12"/>
        <v>0</v>
      </c>
    </row>
    <row r="15" spans="1:40" x14ac:dyDescent="0.2">
      <c r="A15" s="13"/>
      <c r="B15" s="14"/>
      <c r="C15" s="15"/>
      <c r="D15" s="16">
        <f t="shared" si="7"/>
        <v>0</v>
      </c>
      <c r="E15" s="27" t="e">
        <f t="shared" si="8"/>
        <v>#VALUE!</v>
      </c>
      <c r="F15" s="55" t="e">
        <f t="shared" si="9"/>
        <v>#VALUE!</v>
      </c>
      <c r="G15" s="18"/>
      <c r="H15" s="50"/>
      <c r="I15" s="50"/>
      <c r="J15" s="50"/>
      <c r="K15" s="62"/>
      <c r="L15" s="18"/>
      <c r="M15" s="50"/>
      <c r="N15" s="50"/>
      <c r="O15" s="62"/>
      <c r="P15" s="18"/>
      <c r="Q15" s="50"/>
      <c r="R15" s="50"/>
      <c r="S15" s="50"/>
      <c r="T15" s="62"/>
      <c r="U15" s="18"/>
      <c r="V15" s="50"/>
      <c r="W15" s="50"/>
      <c r="X15" s="62"/>
      <c r="Y15" s="18"/>
      <c r="Z15" s="50"/>
      <c r="AA15" s="50"/>
      <c r="AB15" s="50"/>
      <c r="AC15" s="62"/>
      <c r="AD15" s="18"/>
      <c r="AE15" s="50"/>
      <c r="AF15" s="50"/>
      <c r="AG15" s="50"/>
      <c r="AH15" s="62"/>
      <c r="AI15">
        <f t="shared" si="10"/>
        <v>0</v>
      </c>
      <c r="AJ15" s="26">
        <f t="shared" si="13"/>
        <v>0</v>
      </c>
      <c r="AK15" s="36" cm="1">
        <f t="array" ref="AK15">SUM(IFERROR(G15:AH15*$G$21:$AH$21,0))</f>
        <v>0</v>
      </c>
      <c r="AL15" s="35">
        <f t="shared" si="14"/>
        <v>0</v>
      </c>
      <c r="AM15" s="35">
        <f t="shared" si="11"/>
        <v>0</v>
      </c>
      <c r="AN15" s="28">
        <f t="shared" si="12"/>
        <v>0</v>
      </c>
    </row>
    <row r="16" spans="1:40" x14ac:dyDescent="0.2">
      <c r="A16" s="13"/>
      <c r="B16" s="14"/>
      <c r="C16" s="15"/>
      <c r="D16" s="16">
        <f t="shared" si="7"/>
        <v>0</v>
      </c>
      <c r="E16" s="27" t="e">
        <f t="shared" si="8"/>
        <v>#VALUE!</v>
      </c>
      <c r="F16" s="55" t="e">
        <f t="shared" si="9"/>
        <v>#VALUE!</v>
      </c>
      <c r="G16" s="18"/>
      <c r="H16" s="50"/>
      <c r="I16" s="50"/>
      <c r="J16" s="50"/>
      <c r="K16" s="62"/>
      <c r="L16" s="18"/>
      <c r="M16" s="50"/>
      <c r="N16" s="50"/>
      <c r="O16" s="62"/>
      <c r="P16" s="18"/>
      <c r="Q16" s="50"/>
      <c r="R16" s="50"/>
      <c r="S16" s="50"/>
      <c r="T16" s="62"/>
      <c r="U16" s="18"/>
      <c r="V16" s="50"/>
      <c r="W16" s="50"/>
      <c r="X16" s="62"/>
      <c r="Y16" s="18"/>
      <c r="Z16" s="50"/>
      <c r="AA16" s="50"/>
      <c r="AB16" s="50"/>
      <c r="AC16" s="62"/>
      <c r="AD16" s="18"/>
      <c r="AE16" s="50"/>
      <c r="AF16" s="50"/>
      <c r="AG16" s="50"/>
      <c r="AH16" s="62"/>
      <c r="AI16">
        <f t="shared" si="10"/>
        <v>0</v>
      </c>
      <c r="AJ16" s="26">
        <f t="shared" si="13"/>
        <v>0</v>
      </c>
      <c r="AK16" s="36" cm="1">
        <f t="array" ref="AK16">SUM(IFERROR(G16:AH16*$G$21:$AH$21,0))</f>
        <v>0</v>
      </c>
      <c r="AL16" s="35">
        <f t="shared" si="14"/>
        <v>0</v>
      </c>
      <c r="AM16" s="35">
        <f t="shared" si="11"/>
        <v>0</v>
      </c>
      <c r="AN16" s="28">
        <f t="shared" si="12"/>
        <v>0</v>
      </c>
    </row>
    <row r="17" spans="1:41" x14ac:dyDescent="0.2">
      <c r="A17" s="13"/>
      <c r="B17" s="14"/>
      <c r="C17" s="15"/>
      <c r="D17" s="16">
        <f t="shared" si="7"/>
        <v>0</v>
      </c>
      <c r="E17" s="27" t="e">
        <f t="shared" si="8"/>
        <v>#VALUE!</v>
      </c>
      <c r="F17" s="55" t="e">
        <f t="shared" si="9"/>
        <v>#VALUE!</v>
      </c>
      <c r="G17" s="18"/>
      <c r="H17" s="50"/>
      <c r="I17" s="50"/>
      <c r="J17" s="50"/>
      <c r="K17" s="62"/>
      <c r="L17" s="18"/>
      <c r="M17" s="50"/>
      <c r="N17" s="50"/>
      <c r="O17" s="62"/>
      <c r="P17" s="18"/>
      <c r="Q17" s="50"/>
      <c r="R17" s="50"/>
      <c r="S17" s="50"/>
      <c r="T17" s="62"/>
      <c r="U17" s="18"/>
      <c r="V17" s="50"/>
      <c r="W17" s="50"/>
      <c r="X17" s="62"/>
      <c r="Y17" s="18"/>
      <c r="Z17" s="50"/>
      <c r="AA17" s="50"/>
      <c r="AB17" s="50"/>
      <c r="AC17" s="62"/>
      <c r="AD17" s="18"/>
      <c r="AE17" s="50"/>
      <c r="AF17" s="50"/>
      <c r="AG17" s="50"/>
      <c r="AH17" s="62"/>
      <c r="AI17">
        <f t="shared" si="10"/>
        <v>0</v>
      </c>
      <c r="AJ17" s="26">
        <f t="shared" si="13"/>
        <v>0</v>
      </c>
      <c r="AK17" s="36" cm="1">
        <f t="array" ref="AK17">SUM(IFERROR(G17:AH17*$G$21:$AH$21,0))</f>
        <v>0</v>
      </c>
      <c r="AL17" s="35">
        <f t="shared" si="14"/>
        <v>0</v>
      </c>
      <c r="AM17" s="35">
        <f t="shared" si="11"/>
        <v>0</v>
      </c>
      <c r="AN17" s="28">
        <f t="shared" si="12"/>
        <v>0</v>
      </c>
    </row>
    <row r="18" spans="1:41" ht="16" thickBot="1" x14ac:dyDescent="0.25">
      <c r="A18" s="19"/>
      <c r="B18" s="20"/>
      <c r="C18" s="21"/>
      <c r="D18" s="39">
        <f t="shared" si="7"/>
        <v>0</v>
      </c>
      <c r="E18" s="30" t="e">
        <f t="shared" si="8"/>
        <v>#VALUE!</v>
      </c>
      <c r="F18" s="56" t="e">
        <f t="shared" si="9"/>
        <v>#VALUE!</v>
      </c>
      <c r="G18" s="31"/>
      <c r="H18" s="51"/>
      <c r="I18" s="51"/>
      <c r="J18" s="51"/>
      <c r="K18" s="63"/>
      <c r="L18" s="31"/>
      <c r="M18" s="51"/>
      <c r="N18" s="51"/>
      <c r="O18" s="63"/>
      <c r="P18" s="31"/>
      <c r="Q18" s="51"/>
      <c r="R18" s="51"/>
      <c r="S18" s="51"/>
      <c r="T18" s="63"/>
      <c r="U18" s="31"/>
      <c r="V18" s="51"/>
      <c r="W18" s="51"/>
      <c r="X18" s="63"/>
      <c r="Y18" s="31"/>
      <c r="Z18" s="51"/>
      <c r="AA18" s="51"/>
      <c r="AB18" s="51"/>
      <c r="AC18" s="63"/>
      <c r="AD18" s="31"/>
      <c r="AE18" s="51"/>
      <c r="AF18" s="51"/>
      <c r="AG18" s="51"/>
      <c r="AH18" s="63"/>
      <c r="AI18">
        <f t="shared" si="10"/>
        <v>0</v>
      </c>
      <c r="AJ18" s="99">
        <f t="shared" si="13"/>
        <v>0</v>
      </c>
      <c r="AK18" s="100" cm="1">
        <f t="array" ref="AK18">SUM(IFERROR(G18:AH18*$G$21:$AH$21,0))</f>
        <v>0</v>
      </c>
      <c r="AL18" s="101">
        <f t="shared" si="14"/>
        <v>0</v>
      </c>
      <c r="AM18" s="101">
        <f t="shared" si="11"/>
        <v>0</v>
      </c>
      <c r="AN18" s="102">
        <f t="shared" si="12"/>
        <v>0</v>
      </c>
    </row>
    <row r="19" spans="1:41" ht="16" thickBot="1" x14ac:dyDescent="0.25">
      <c r="A19" s="1" t="s">
        <v>20</v>
      </c>
      <c r="B19">
        <f>SUM(B4:B18)</f>
        <v>0</v>
      </c>
      <c r="C19" t="s">
        <v>21</v>
      </c>
      <c r="D19" s="23" t="str">
        <f>IFERROR(AVERAGEIF(D4:D18,"&gt;0"),"")</f>
        <v/>
      </c>
      <c r="F19" t="s">
        <v>22</v>
      </c>
      <c r="G19" s="64">
        <f t="shared" ref="G19:AC19" si="15">SUMIF(G4:G18,"&gt;0")</f>
        <v>0</v>
      </c>
      <c r="H19" s="64">
        <f t="shared" si="15"/>
        <v>0</v>
      </c>
      <c r="I19" s="64">
        <f t="shared" si="15"/>
        <v>0</v>
      </c>
      <c r="J19" s="64">
        <f t="shared" si="15"/>
        <v>0</v>
      </c>
      <c r="K19" s="64">
        <f t="shared" si="15"/>
        <v>0</v>
      </c>
      <c r="L19" s="64">
        <f t="shared" si="15"/>
        <v>0</v>
      </c>
      <c r="M19" s="64">
        <f t="shared" si="15"/>
        <v>0</v>
      </c>
      <c r="N19" s="64">
        <f t="shared" si="15"/>
        <v>0</v>
      </c>
      <c r="O19" s="64">
        <f t="shared" si="15"/>
        <v>0</v>
      </c>
      <c r="P19" s="64">
        <f t="shared" si="15"/>
        <v>0</v>
      </c>
      <c r="Q19" s="64">
        <f t="shared" si="15"/>
        <v>0</v>
      </c>
      <c r="R19" s="64">
        <f t="shared" si="15"/>
        <v>0</v>
      </c>
      <c r="S19" s="64">
        <f t="shared" si="15"/>
        <v>0</v>
      </c>
      <c r="T19" s="64">
        <f t="shared" si="15"/>
        <v>0</v>
      </c>
      <c r="U19" s="64">
        <f t="shared" si="15"/>
        <v>0</v>
      </c>
      <c r="V19" s="64">
        <f t="shared" si="15"/>
        <v>0</v>
      </c>
      <c r="W19" s="64">
        <f t="shared" si="15"/>
        <v>0</v>
      </c>
      <c r="X19" s="64">
        <f t="shared" si="15"/>
        <v>0</v>
      </c>
      <c r="Y19" s="64">
        <f t="shared" si="15"/>
        <v>0</v>
      </c>
      <c r="Z19" s="64">
        <f t="shared" si="15"/>
        <v>0</v>
      </c>
      <c r="AA19" s="64">
        <f t="shared" si="15"/>
        <v>0</v>
      </c>
      <c r="AB19" s="64">
        <f t="shared" si="15"/>
        <v>0</v>
      </c>
      <c r="AC19" s="64">
        <f t="shared" si="15"/>
        <v>0</v>
      </c>
      <c r="AD19" s="64">
        <f t="shared" ref="AD19:AH19" si="16">SUMIF(AD4:AD18,"&gt;0")</f>
        <v>0</v>
      </c>
      <c r="AE19" s="64">
        <f t="shared" si="16"/>
        <v>0</v>
      </c>
      <c r="AF19" s="64">
        <f t="shared" si="16"/>
        <v>0</v>
      </c>
      <c r="AG19" s="64">
        <f t="shared" si="16"/>
        <v>0</v>
      </c>
      <c r="AH19" s="64">
        <f t="shared" si="16"/>
        <v>0</v>
      </c>
      <c r="AJ19" s="105">
        <f>SUM(AJ4:AJ18)</f>
        <v>0</v>
      </c>
      <c r="AK19" s="106">
        <f>SUM(AK4:AK18)</f>
        <v>0</v>
      </c>
      <c r="AL19" s="106">
        <f>SUM(AL4:AL18)</f>
        <v>0</v>
      </c>
      <c r="AM19" s="103" t="e">
        <f>AL19/B19</f>
        <v>#DIV/0!</v>
      </c>
      <c r="AN19" s="104" t="e">
        <f>AK19/B19</f>
        <v>#DIV/0!</v>
      </c>
    </row>
    <row r="20" spans="1:41" ht="16" thickBot="1" x14ac:dyDescent="0.25">
      <c r="A20" s="1" t="s">
        <v>23</v>
      </c>
      <c r="B20">
        <f>COUNT(B4:B18)</f>
        <v>0</v>
      </c>
      <c r="G20" s="65"/>
      <c r="H20" s="32"/>
      <c r="I20" s="32"/>
      <c r="J20" s="32"/>
      <c r="K20" s="33"/>
      <c r="L20" s="65"/>
      <c r="M20" s="32"/>
      <c r="N20" s="32"/>
      <c r="O20" s="33"/>
      <c r="P20" s="65"/>
      <c r="Q20" s="32"/>
      <c r="R20" s="32"/>
      <c r="S20" s="32"/>
      <c r="T20" s="33"/>
      <c r="U20" s="65"/>
      <c r="V20" s="32"/>
      <c r="W20" s="32"/>
      <c r="X20" s="33"/>
      <c r="Y20" s="65"/>
      <c r="Z20" s="32"/>
      <c r="AA20" s="32"/>
      <c r="AB20" s="32"/>
      <c r="AC20" s="33"/>
      <c r="AD20" s="65"/>
      <c r="AE20" s="32"/>
      <c r="AF20" s="32"/>
      <c r="AG20" s="32"/>
      <c r="AH20" s="33"/>
      <c r="AK20" s="34" t="s">
        <v>35</v>
      </c>
    </row>
    <row r="21" spans="1:41" x14ac:dyDescent="0.2">
      <c r="A21" s="24"/>
      <c r="B21" s="25" t="s">
        <v>0</v>
      </c>
      <c r="C21" s="25" t="s">
        <v>1</v>
      </c>
      <c r="F21" s="78" t="s">
        <v>24</v>
      </c>
      <c r="G21" s="79" t="e" cm="1">
        <f t="array" ref="G21">SUM(IFERROR(G23:G26*G27:G30,0))/$B$25</f>
        <v>#DIV/0!</v>
      </c>
      <c r="H21" s="79" t="e">
        <f>G21</f>
        <v>#DIV/0!</v>
      </c>
      <c r="I21" s="79" t="e">
        <f t="shared" ref="I21:K21" si="17">H21</f>
        <v>#DIV/0!</v>
      </c>
      <c r="J21" s="79" t="e">
        <f t="shared" si="17"/>
        <v>#DIV/0!</v>
      </c>
      <c r="K21" s="79" t="e">
        <f t="shared" si="17"/>
        <v>#DIV/0!</v>
      </c>
      <c r="L21" s="79" t="e" cm="1">
        <f t="array" ref="L21">SUM(IFERROR(L23:L26*L27:L230,0))/$B$25</f>
        <v>#DIV/0!</v>
      </c>
      <c r="M21" s="79" t="e">
        <f>L21</f>
        <v>#DIV/0!</v>
      </c>
      <c r="N21" s="79" t="e">
        <f>M21</f>
        <v>#DIV/0!</v>
      </c>
      <c r="O21" s="79" t="e">
        <f>N21</f>
        <v>#DIV/0!</v>
      </c>
      <c r="P21" s="79" t="e" cm="1">
        <f t="array" ref="P21">SUM(IFERROR(P23:P26*P27:P30,0))/$B$25</f>
        <v>#DIV/0!</v>
      </c>
      <c r="Q21" s="79" t="e">
        <f>P21</f>
        <v>#DIV/0!</v>
      </c>
      <c r="R21" s="79" t="e">
        <f t="shared" ref="R21:T21" si="18">Q21</f>
        <v>#DIV/0!</v>
      </c>
      <c r="S21" s="79" t="e">
        <f t="shared" si="18"/>
        <v>#DIV/0!</v>
      </c>
      <c r="T21" s="79" t="e">
        <f t="shared" si="18"/>
        <v>#DIV/0!</v>
      </c>
      <c r="U21" s="79" t="e" cm="1">
        <f t="array" ref="U21">SUM(IFERROR(U23:U26*U27:U30,0))/$B$25</f>
        <v>#DIV/0!</v>
      </c>
      <c r="V21" s="79" t="e">
        <f>U21</f>
        <v>#DIV/0!</v>
      </c>
      <c r="W21" s="79" t="e">
        <f t="shared" ref="W21:X21" si="19">V21</f>
        <v>#DIV/0!</v>
      </c>
      <c r="X21" s="79" t="e">
        <f t="shared" si="19"/>
        <v>#DIV/0!</v>
      </c>
      <c r="Y21" s="79" t="e" cm="1">
        <f t="array" ref="Y21">SUM(IFERROR(Y23:Y26*Y27:Y30,0))/$B$25</f>
        <v>#DIV/0!</v>
      </c>
      <c r="Z21" s="79" t="e">
        <f>Y21</f>
        <v>#DIV/0!</v>
      </c>
      <c r="AA21" s="79" t="e">
        <f t="shared" ref="AA21:AB21" si="20">Z21</f>
        <v>#DIV/0!</v>
      </c>
      <c r="AB21" s="79" t="e">
        <f t="shared" si="20"/>
        <v>#DIV/0!</v>
      </c>
      <c r="AC21" s="79" t="e">
        <f>AB21</f>
        <v>#DIV/0!</v>
      </c>
      <c r="AD21" s="79" t="e" cm="1">
        <f t="array" ref="AD21">SUM(IFERROR(AD23:AD26*AD27:AD30,0))/$B$25</f>
        <v>#DIV/0!</v>
      </c>
      <c r="AE21" s="79" t="e">
        <f>AD21</f>
        <v>#DIV/0!</v>
      </c>
      <c r="AF21" s="79" t="e">
        <f t="shared" ref="AF21" si="21">AE21</f>
        <v>#DIV/0!</v>
      </c>
      <c r="AG21" s="79" t="e">
        <f t="shared" ref="AG21" si="22">AF21</f>
        <v>#DIV/0!</v>
      </c>
      <c r="AH21" s="79" t="e">
        <f>AG21</f>
        <v>#DIV/0!</v>
      </c>
      <c r="AJ21" s="73" t="s">
        <v>13</v>
      </c>
      <c r="AK21" s="71" t="s">
        <v>14</v>
      </c>
      <c r="AL21" s="71" t="s">
        <v>15</v>
      </c>
      <c r="AM21" s="71" t="s">
        <v>16</v>
      </c>
      <c r="AN21" s="72" t="s">
        <v>17</v>
      </c>
      <c r="AO21" s="72" t="s">
        <v>82</v>
      </c>
    </row>
    <row r="22" spans="1:41" ht="16" thickBot="1" x14ac:dyDescent="0.25">
      <c r="A22" s="25" t="s">
        <v>25</v>
      </c>
      <c r="B22" s="15"/>
      <c r="C22" s="15"/>
      <c r="G22" s="65"/>
      <c r="H22" s="32"/>
      <c r="I22" s="32"/>
      <c r="J22" s="32"/>
      <c r="K22" s="33"/>
      <c r="L22" s="65"/>
      <c r="M22" s="32"/>
      <c r="N22" s="32"/>
      <c r="O22" s="33"/>
      <c r="P22" s="65"/>
      <c r="Q22" s="32"/>
      <c r="R22" s="32"/>
      <c r="S22" s="32"/>
      <c r="T22" s="33"/>
      <c r="U22" s="65"/>
      <c r="V22" s="32"/>
      <c r="W22" s="32"/>
      <c r="X22" s="33"/>
      <c r="Y22" s="65"/>
      <c r="Z22" s="32"/>
      <c r="AA22" s="32"/>
      <c r="AB22" s="32"/>
      <c r="AC22" s="33"/>
      <c r="AD22" s="65"/>
      <c r="AE22" s="32"/>
      <c r="AF22" s="32"/>
      <c r="AG22" s="32"/>
      <c r="AH22" s="33"/>
      <c r="AJ22" s="74" t="e">
        <f t="array" ref="AJ22">SUM(G19:K19*G21:K21)*$B$25*$B$26</f>
        <v>#DIV/0!</v>
      </c>
      <c r="AK22" s="69" t="e">
        <f t="array" ref="AK22">SUM(L19:O19*L21:O21)*$B$25*$B$26</f>
        <v>#DIV/0!</v>
      </c>
      <c r="AL22" s="69" t="e">
        <f t="array" ref="AL22">SUM(P19:T19*P21:T21)*$B$25*$B$26</f>
        <v>#DIV/0!</v>
      </c>
      <c r="AM22" s="69" t="e">
        <f t="array" ref="AM22">SUM(U19:X19*U21:X21)*$B$25*$B$26</f>
        <v>#DIV/0!</v>
      </c>
      <c r="AN22" s="28" t="e" cm="1">
        <f t="array" ref="AN22">SUM(Y19:AC19*Y21:AC21)*$B$25*$B$26</f>
        <v>#DIV/0!</v>
      </c>
      <c r="AO22" s="28" t="e" cm="1">
        <f t="array" ref="AO22">SUM(AD19:AH19*AD21:AH21)*$B$25*$B$26</f>
        <v>#DIV/0!</v>
      </c>
    </row>
    <row r="23" spans="1:41" ht="17" thickBot="1" x14ac:dyDescent="0.25">
      <c r="A23" s="25" t="s">
        <v>26</v>
      </c>
      <c r="B23" s="24">
        <f>B22/(B20-1)</f>
        <v>0</v>
      </c>
      <c r="C23" s="24">
        <f>C22/(B20-1)</f>
        <v>0</v>
      </c>
      <c r="F23" s="57" t="s">
        <v>27</v>
      </c>
      <c r="G23" s="107"/>
      <c r="H23" s="108"/>
      <c r="I23" s="108"/>
      <c r="J23" s="108"/>
      <c r="K23" s="109"/>
      <c r="L23" s="107"/>
      <c r="M23" s="108"/>
      <c r="N23" s="108"/>
      <c r="O23" s="109"/>
      <c r="P23" s="107"/>
      <c r="Q23" s="108"/>
      <c r="R23" s="108"/>
      <c r="S23" s="108"/>
      <c r="T23" s="109"/>
      <c r="U23" s="107"/>
      <c r="V23" s="108"/>
      <c r="W23" s="108"/>
      <c r="X23" s="109"/>
      <c r="Y23" s="107"/>
      <c r="Z23" s="108"/>
      <c r="AA23" s="108"/>
      <c r="AB23" s="108"/>
      <c r="AC23" s="109"/>
      <c r="AD23" s="107"/>
      <c r="AE23" s="108"/>
      <c r="AF23" s="108"/>
      <c r="AG23" s="108"/>
      <c r="AH23" s="109"/>
      <c r="AJ23" s="75"/>
      <c r="AK23" s="70" t="e">
        <f>AK22/$B$19</f>
        <v>#DIV/0!</v>
      </c>
      <c r="AL23" s="70" t="e">
        <f>AL22/$B$19</f>
        <v>#DIV/0!</v>
      </c>
      <c r="AM23" s="70" t="e">
        <f>AM22/$B$19</f>
        <v>#DIV/0!</v>
      </c>
      <c r="AN23" s="29" t="e">
        <f>AN22/$B$19</f>
        <v>#DIV/0!</v>
      </c>
      <c r="AO23" s="29" t="e">
        <f>AO22/$B$19</f>
        <v>#DIV/0!</v>
      </c>
    </row>
    <row r="24" spans="1:41" ht="17" thickBot="1" x14ac:dyDescent="0.25">
      <c r="F24" s="98" t="s">
        <v>28</v>
      </c>
      <c r="G24" s="126"/>
      <c r="H24" s="127"/>
      <c r="I24" s="127"/>
      <c r="J24" s="127"/>
      <c r="K24" s="128"/>
      <c r="L24" s="117"/>
      <c r="M24" s="118"/>
      <c r="N24" s="118"/>
      <c r="O24" s="119"/>
      <c r="P24" s="117"/>
      <c r="Q24" s="118"/>
      <c r="R24" s="118"/>
      <c r="S24" s="118"/>
      <c r="T24" s="119"/>
      <c r="U24" s="117"/>
      <c r="V24" s="118"/>
      <c r="W24" s="118"/>
      <c r="X24" s="119"/>
      <c r="Y24" s="117"/>
      <c r="Z24" s="118"/>
      <c r="AA24" s="118"/>
      <c r="AB24" s="118"/>
      <c r="AC24" s="119"/>
      <c r="AD24" s="117"/>
      <c r="AE24" s="118"/>
      <c r="AF24" s="118"/>
      <c r="AG24" s="118"/>
      <c r="AH24" s="119"/>
    </row>
    <row r="25" spans="1:41" ht="16" x14ac:dyDescent="0.2">
      <c r="A25" s="76" t="s">
        <v>33</v>
      </c>
      <c r="B25" s="85"/>
      <c r="C25" s="38" t="s">
        <v>32</v>
      </c>
      <c r="F25" s="97" t="s">
        <v>83</v>
      </c>
      <c r="G25" s="123"/>
      <c r="H25" s="124"/>
      <c r="I25" s="124"/>
      <c r="J25" s="124"/>
      <c r="K25" s="125"/>
      <c r="L25" s="117"/>
      <c r="M25" s="118"/>
      <c r="N25" s="118"/>
      <c r="O25" s="119"/>
      <c r="P25" s="117"/>
      <c r="Q25" s="118"/>
      <c r="R25" s="118"/>
      <c r="S25" s="118"/>
      <c r="T25" s="119"/>
      <c r="U25" s="117"/>
      <c r="V25" s="118"/>
      <c r="W25" s="118"/>
      <c r="X25" s="119"/>
      <c r="Y25" s="117"/>
      <c r="Z25" s="118"/>
      <c r="AA25" s="118"/>
      <c r="AB25" s="118"/>
      <c r="AC25" s="119"/>
      <c r="AD25" s="117"/>
      <c r="AE25" s="118"/>
      <c r="AF25" s="118"/>
      <c r="AG25" s="118"/>
      <c r="AH25" s="119"/>
      <c r="AJ25" t="s">
        <v>40</v>
      </c>
      <c r="AK25" s="80" t="e">
        <f>AVERAGE(G21:AD21)/B19</f>
        <v>#DIV/0!</v>
      </c>
      <c r="AL25" t="s">
        <v>41</v>
      </c>
      <c r="AM25" t="s">
        <v>42</v>
      </c>
    </row>
    <row r="26" spans="1:41" ht="33" thickBot="1" x14ac:dyDescent="0.25">
      <c r="A26" s="77" t="s">
        <v>34</v>
      </c>
      <c r="B26" s="86"/>
      <c r="C26" s="22"/>
      <c r="F26" s="96" t="s">
        <v>85</v>
      </c>
      <c r="G26" s="120"/>
      <c r="H26" s="121"/>
      <c r="I26" s="121"/>
      <c r="J26" s="121"/>
      <c r="K26" s="122"/>
      <c r="L26" s="110"/>
      <c r="M26" s="111"/>
      <c r="N26" s="111"/>
      <c r="O26" s="112"/>
      <c r="P26" s="110"/>
      <c r="Q26" s="111"/>
      <c r="R26" s="111"/>
      <c r="S26" s="111"/>
      <c r="T26" s="112"/>
      <c r="U26" s="110"/>
      <c r="V26" s="111"/>
      <c r="W26" s="111"/>
      <c r="X26" s="112"/>
      <c r="Y26" s="110"/>
      <c r="Z26" s="111"/>
      <c r="AA26" s="111"/>
      <c r="AB26" s="111"/>
      <c r="AC26" s="112"/>
      <c r="AD26" s="110"/>
      <c r="AE26" s="111"/>
      <c r="AF26" s="111"/>
      <c r="AG26" s="111"/>
      <c r="AH26" s="112"/>
      <c r="AK26" s="80" t="e">
        <f>AJ19/365*AK25</f>
        <v>#DIV/0!</v>
      </c>
      <c r="AL26" t="s">
        <v>41</v>
      </c>
      <c r="AM26" t="s">
        <v>43</v>
      </c>
    </row>
    <row r="27" spans="1:41" ht="16" x14ac:dyDescent="0.2">
      <c r="F27" s="59" t="s">
        <v>29</v>
      </c>
      <c r="G27" s="107"/>
      <c r="H27" s="108"/>
      <c r="I27" s="108"/>
      <c r="J27" s="108"/>
      <c r="K27" s="109"/>
      <c r="L27" s="107"/>
      <c r="M27" s="108"/>
      <c r="N27" s="108"/>
      <c r="O27" s="109"/>
      <c r="P27" s="107"/>
      <c r="Q27" s="108"/>
      <c r="R27" s="108"/>
      <c r="S27" s="108"/>
      <c r="T27" s="109"/>
      <c r="U27" s="107"/>
      <c r="V27" s="108"/>
      <c r="W27" s="108"/>
      <c r="X27" s="109"/>
      <c r="Y27" s="107"/>
      <c r="Z27" s="108"/>
      <c r="AA27" s="108"/>
      <c r="AB27" s="108"/>
      <c r="AC27" s="109"/>
      <c r="AD27" s="107"/>
      <c r="AE27" s="108"/>
      <c r="AF27" s="108"/>
      <c r="AG27" s="108"/>
      <c r="AH27" s="109"/>
    </row>
    <row r="28" spans="1:41" ht="16" x14ac:dyDescent="0.2">
      <c r="F28" s="98" t="s">
        <v>30</v>
      </c>
      <c r="G28" s="117"/>
      <c r="H28" s="118"/>
      <c r="I28" s="118"/>
      <c r="J28" s="118"/>
      <c r="K28" s="119"/>
      <c r="L28" s="117"/>
      <c r="M28" s="118"/>
      <c r="N28" s="118"/>
      <c r="O28" s="119"/>
      <c r="P28" s="117"/>
      <c r="Q28" s="118"/>
      <c r="R28" s="118"/>
      <c r="S28" s="118"/>
      <c r="T28" s="119"/>
      <c r="U28" s="117"/>
      <c r="V28" s="118"/>
      <c r="W28" s="118"/>
      <c r="X28" s="119"/>
      <c r="Y28" s="117"/>
      <c r="Z28" s="118"/>
      <c r="AA28" s="118"/>
      <c r="AB28" s="118"/>
      <c r="AC28" s="119"/>
      <c r="AD28" s="117"/>
      <c r="AE28" s="118"/>
      <c r="AF28" s="118"/>
      <c r="AG28" s="118"/>
      <c r="AH28" s="119"/>
    </row>
    <row r="29" spans="1:41" ht="16" x14ac:dyDescent="0.2">
      <c r="F29" s="59" t="s">
        <v>84</v>
      </c>
      <c r="G29" s="117"/>
      <c r="H29" s="118"/>
      <c r="I29" s="118"/>
      <c r="J29" s="118"/>
      <c r="K29" s="119"/>
      <c r="L29" s="117"/>
      <c r="M29" s="118"/>
      <c r="N29" s="118"/>
      <c r="O29" s="119"/>
      <c r="P29" s="117"/>
      <c r="Q29" s="118"/>
      <c r="R29" s="118"/>
      <c r="S29" s="118"/>
      <c r="T29" s="119"/>
      <c r="U29" s="117"/>
      <c r="V29" s="118"/>
      <c r="W29" s="118"/>
      <c r="X29" s="119"/>
      <c r="Y29" s="117"/>
      <c r="Z29" s="118"/>
      <c r="AA29" s="118"/>
      <c r="AB29" s="118"/>
      <c r="AC29" s="119"/>
      <c r="AD29" s="117"/>
      <c r="AE29" s="118"/>
      <c r="AF29" s="118"/>
      <c r="AG29" s="118"/>
      <c r="AH29" s="119"/>
    </row>
    <row r="30" spans="1:41" ht="17" thickBot="1" x14ac:dyDescent="0.25">
      <c r="F30" s="58" t="s">
        <v>81</v>
      </c>
      <c r="G30" s="110"/>
      <c r="H30" s="111"/>
      <c r="I30" s="111"/>
      <c r="J30" s="111"/>
      <c r="K30" s="112"/>
      <c r="L30" s="110"/>
      <c r="M30" s="111"/>
      <c r="N30" s="111"/>
      <c r="O30" s="112"/>
      <c r="P30" s="110"/>
      <c r="Q30" s="111"/>
      <c r="R30" s="111"/>
      <c r="S30" s="111"/>
      <c r="T30" s="112"/>
      <c r="U30" s="110"/>
      <c r="V30" s="111"/>
      <c r="W30" s="111"/>
      <c r="X30" s="112"/>
      <c r="Y30" s="110"/>
      <c r="Z30" s="111"/>
      <c r="AA30" s="111"/>
      <c r="AB30" s="111"/>
      <c r="AC30" s="112"/>
      <c r="AD30" s="110"/>
      <c r="AE30" s="111"/>
      <c r="AF30" s="111"/>
      <c r="AG30" s="111"/>
      <c r="AH30" s="112"/>
    </row>
  </sheetData>
  <mergeCells count="55">
    <mergeCell ref="G27:K27"/>
    <mergeCell ref="L27:O27"/>
    <mergeCell ref="P27:T27"/>
    <mergeCell ref="U27:X27"/>
    <mergeCell ref="Y27:AC27"/>
    <mergeCell ref="G28:K28"/>
    <mergeCell ref="L28:O28"/>
    <mergeCell ref="P28:T28"/>
    <mergeCell ref="U28:X28"/>
    <mergeCell ref="Y28:AC28"/>
    <mergeCell ref="G23:K23"/>
    <mergeCell ref="L23:O23"/>
    <mergeCell ref="P23:T23"/>
    <mergeCell ref="U23:X23"/>
    <mergeCell ref="Y23:AC23"/>
    <mergeCell ref="G24:K24"/>
    <mergeCell ref="L24:O24"/>
    <mergeCell ref="P24:T24"/>
    <mergeCell ref="U24:X24"/>
    <mergeCell ref="Y24:AC24"/>
    <mergeCell ref="G1:AD1"/>
    <mergeCell ref="G2:K2"/>
    <mergeCell ref="L2:O2"/>
    <mergeCell ref="P2:T2"/>
    <mergeCell ref="U2:X2"/>
    <mergeCell ref="Y2:AC2"/>
    <mergeCell ref="AD2:AH2"/>
    <mergeCell ref="G25:K25"/>
    <mergeCell ref="L25:O25"/>
    <mergeCell ref="P25:T25"/>
    <mergeCell ref="U25:X25"/>
    <mergeCell ref="Y25:AC25"/>
    <mergeCell ref="G26:K26"/>
    <mergeCell ref="L26:O26"/>
    <mergeCell ref="P26:T26"/>
    <mergeCell ref="U26:X26"/>
    <mergeCell ref="Y26:AC26"/>
    <mergeCell ref="G29:K29"/>
    <mergeCell ref="L29:O29"/>
    <mergeCell ref="P29:T29"/>
    <mergeCell ref="U29:X29"/>
    <mergeCell ref="Y29:AC29"/>
    <mergeCell ref="G30:K30"/>
    <mergeCell ref="L30:O30"/>
    <mergeCell ref="P30:T30"/>
    <mergeCell ref="U30:X30"/>
    <mergeCell ref="Y30:AC30"/>
    <mergeCell ref="AD29:AH29"/>
    <mergeCell ref="AD30:AH30"/>
    <mergeCell ref="AD23:AH23"/>
    <mergeCell ref="AD24:AH24"/>
    <mergeCell ref="AD25:AH25"/>
    <mergeCell ref="AD26:AH26"/>
    <mergeCell ref="AD27:AH27"/>
    <mergeCell ref="AD28:AH28"/>
  </mergeCells>
  <conditionalFormatting sqref="G19:AC19">
    <cfRule type="cellIs" dxfId="7" priority="3" operator="greaterThan">
      <formula>7</formula>
    </cfRule>
    <cfRule type="cellIs" dxfId="6" priority="4" operator="lessThan">
      <formula>7</formula>
    </cfRule>
  </conditionalFormatting>
  <conditionalFormatting sqref="AD19:AH19">
    <cfRule type="cellIs" dxfId="5" priority="1" operator="greaterThan">
      <formula>7</formula>
    </cfRule>
    <cfRule type="cellIs" dxfId="4" priority="2" operator="lessThan">
      <formula>7</formula>
    </cfRule>
  </conditionalFormatting>
  <pageMargins left="0.7" right="0.7" top="0.75" bottom="0.75" header="0.51180555555555496" footer="0.51180555555555496"/>
  <pageSetup paperSize="9" firstPageNumber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26"/>
  <sheetViews>
    <sheetView zoomScaleNormal="100" workbookViewId="0">
      <selection activeCell="A19" sqref="A19"/>
    </sheetView>
  </sheetViews>
  <sheetFormatPr baseColWidth="10" defaultColWidth="8.83203125" defaultRowHeight="15" x14ac:dyDescent="0.2"/>
  <cols>
    <col min="1" max="1" width="23.33203125" customWidth="1"/>
    <col min="3" max="3" width="9.6640625" customWidth="1"/>
    <col min="4" max="4" width="7.1640625" customWidth="1"/>
    <col min="5" max="5" width="6.83203125" customWidth="1"/>
    <col min="6" max="6" width="10.5" customWidth="1"/>
    <col min="7" max="29" width="2.5" customWidth="1"/>
    <col min="30" max="30" width="4.33203125" customWidth="1"/>
  </cols>
  <sheetData>
    <row r="1" spans="1:36" ht="16" thickBot="1" x14ac:dyDescent="0.25">
      <c r="C1" s="1" t="s">
        <v>7</v>
      </c>
      <c r="E1" s="1" t="s">
        <v>8</v>
      </c>
      <c r="G1" s="113" t="s">
        <v>39</v>
      </c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3"/>
      <c r="Y1" s="113"/>
      <c r="Z1" s="113"/>
      <c r="AA1" s="113"/>
      <c r="AB1" s="113"/>
      <c r="AC1" s="113"/>
      <c r="AD1" s="113"/>
      <c r="AG1" s="34" t="s">
        <v>31</v>
      </c>
    </row>
    <row r="2" spans="1:36" ht="16" thickBot="1" x14ac:dyDescent="0.25">
      <c r="A2" s="2" t="s">
        <v>9</v>
      </c>
      <c r="B2" s="3" t="s">
        <v>10</v>
      </c>
      <c r="C2" s="4" t="s">
        <v>11</v>
      </c>
      <c r="D2" s="5" t="s">
        <v>12</v>
      </c>
      <c r="E2" s="6" t="s">
        <v>0</v>
      </c>
      <c r="F2" s="5" t="s">
        <v>1</v>
      </c>
      <c r="G2" s="114" t="s">
        <v>13</v>
      </c>
      <c r="H2" s="115"/>
      <c r="I2" s="115"/>
      <c r="J2" s="115"/>
      <c r="K2" s="116"/>
      <c r="L2" s="114" t="s">
        <v>14</v>
      </c>
      <c r="M2" s="115"/>
      <c r="N2" s="115"/>
      <c r="O2" s="116"/>
      <c r="P2" s="114" t="s">
        <v>15</v>
      </c>
      <c r="Q2" s="115"/>
      <c r="R2" s="115"/>
      <c r="S2" s="115"/>
      <c r="T2" s="116"/>
      <c r="U2" s="114" t="s">
        <v>16</v>
      </c>
      <c r="V2" s="115"/>
      <c r="W2" s="115"/>
      <c r="X2" s="116"/>
      <c r="Y2" s="114" t="s">
        <v>17</v>
      </c>
      <c r="Z2" s="115"/>
      <c r="AA2" s="115"/>
      <c r="AB2" s="115"/>
      <c r="AC2" s="116"/>
      <c r="AD2" s="3"/>
      <c r="AF2" s="6" t="s">
        <v>36</v>
      </c>
      <c r="AG2" s="4" t="s">
        <v>37</v>
      </c>
      <c r="AH2" s="4" t="s">
        <v>18</v>
      </c>
      <c r="AI2" s="4" t="s">
        <v>38</v>
      </c>
      <c r="AJ2" s="7" t="s">
        <v>19</v>
      </c>
    </row>
    <row r="3" spans="1:36" x14ac:dyDescent="0.2">
      <c r="A3" s="43"/>
      <c r="B3" s="44"/>
      <c r="C3" s="45"/>
      <c r="D3" s="46"/>
      <c r="E3" s="47"/>
      <c r="F3" s="46"/>
      <c r="G3" s="52">
        <v>18</v>
      </c>
      <c r="H3" s="53">
        <f>G3+1</f>
        <v>19</v>
      </c>
      <c r="I3" s="53">
        <f t="shared" ref="I3:R3" si="0">H3+1</f>
        <v>20</v>
      </c>
      <c r="J3" s="53">
        <f t="shared" si="0"/>
        <v>21</v>
      </c>
      <c r="K3" s="60">
        <f t="shared" si="0"/>
        <v>22</v>
      </c>
      <c r="L3" s="52">
        <f t="shared" si="0"/>
        <v>23</v>
      </c>
      <c r="M3" s="53">
        <f t="shared" si="0"/>
        <v>24</v>
      </c>
      <c r="N3" s="53">
        <f t="shared" si="0"/>
        <v>25</v>
      </c>
      <c r="O3" s="60">
        <f t="shared" si="0"/>
        <v>26</v>
      </c>
      <c r="P3" s="52">
        <f t="shared" si="0"/>
        <v>27</v>
      </c>
      <c r="Q3" s="53">
        <f t="shared" si="0"/>
        <v>28</v>
      </c>
      <c r="R3" s="53">
        <f t="shared" si="0"/>
        <v>29</v>
      </c>
      <c r="S3" s="53">
        <f>R3+1</f>
        <v>30</v>
      </c>
      <c r="T3" s="60">
        <f t="shared" ref="T3:AD3" si="1">S3+1</f>
        <v>31</v>
      </c>
      <c r="U3" s="52">
        <f t="shared" si="1"/>
        <v>32</v>
      </c>
      <c r="V3" s="53">
        <f t="shared" si="1"/>
        <v>33</v>
      </c>
      <c r="W3" s="53">
        <f t="shared" si="1"/>
        <v>34</v>
      </c>
      <c r="X3" s="60">
        <f t="shared" si="1"/>
        <v>35</v>
      </c>
      <c r="Y3" s="52">
        <f t="shared" si="1"/>
        <v>36</v>
      </c>
      <c r="Z3" s="53">
        <f t="shared" si="1"/>
        <v>37</v>
      </c>
      <c r="AA3" s="53">
        <f t="shared" si="1"/>
        <v>38</v>
      </c>
      <c r="AB3" s="53">
        <f t="shared" si="1"/>
        <v>39</v>
      </c>
      <c r="AC3" s="60">
        <f t="shared" si="1"/>
        <v>40</v>
      </c>
      <c r="AD3" s="53">
        <f t="shared" si="1"/>
        <v>41</v>
      </c>
      <c r="AF3" s="47"/>
      <c r="AG3" s="45"/>
      <c r="AH3" s="45"/>
      <c r="AI3" s="45"/>
      <c r="AJ3" s="48"/>
    </row>
    <row r="4" spans="1:36" x14ac:dyDescent="0.2">
      <c r="A4" s="8"/>
      <c r="B4" s="9"/>
      <c r="C4" s="10"/>
      <c r="D4" s="11"/>
      <c r="E4" s="26"/>
      <c r="F4" s="54"/>
      <c r="G4" s="12"/>
      <c r="H4" s="49"/>
      <c r="I4" s="49"/>
      <c r="J4" s="49"/>
      <c r="K4" s="61"/>
      <c r="L4" s="12"/>
      <c r="M4" s="49"/>
      <c r="N4" s="49"/>
      <c r="O4" s="61"/>
      <c r="P4" s="12"/>
      <c r="Q4" s="49"/>
      <c r="R4" s="49"/>
      <c r="S4" s="49"/>
      <c r="T4" s="61"/>
      <c r="U4" s="12"/>
      <c r="V4" s="49"/>
      <c r="W4" s="49"/>
      <c r="X4" s="61"/>
      <c r="Y4" s="12"/>
      <c r="Z4" s="49"/>
      <c r="AA4" s="49"/>
      <c r="AB4" s="49"/>
      <c r="AC4" s="61"/>
      <c r="AD4" s="49"/>
      <c r="AE4">
        <f>A4</f>
        <v>0</v>
      </c>
      <c r="AF4" s="26"/>
      <c r="AG4" s="36"/>
      <c r="AH4" s="36"/>
      <c r="AI4" s="36"/>
      <c r="AJ4" s="37"/>
    </row>
    <row r="5" spans="1:36" x14ac:dyDescent="0.2">
      <c r="A5" s="13"/>
      <c r="B5" s="14"/>
      <c r="C5" s="15"/>
      <c r="D5" s="16"/>
      <c r="E5" s="27"/>
      <c r="F5" s="55"/>
      <c r="G5" s="18"/>
      <c r="H5" s="50"/>
      <c r="I5" s="50"/>
      <c r="J5" s="50"/>
      <c r="K5" s="62"/>
      <c r="L5" s="18"/>
      <c r="M5" s="50"/>
      <c r="N5" s="50"/>
      <c r="O5" s="62"/>
      <c r="P5" s="18"/>
      <c r="Q5" s="50"/>
      <c r="R5" s="50"/>
      <c r="S5" s="50"/>
      <c r="T5" s="62"/>
      <c r="U5" s="18"/>
      <c r="V5" s="50"/>
      <c r="W5" s="50"/>
      <c r="X5" s="62"/>
      <c r="Y5" s="18"/>
      <c r="Z5" s="50"/>
      <c r="AA5" s="50"/>
      <c r="AB5" s="50"/>
      <c r="AC5" s="62"/>
      <c r="AD5" s="50"/>
      <c r="AE5">
        <f>A5</f>
        <v>0</v>
      </c>
      <c r="AF5" s="27"/>
      <c r="AG5" s="35"/>
      <c r="AH5" s="36"/>
      <c r="AI5" s="35"/>
      <c r="AJ5" s="28"/>
    </row>
    <row r="6" spans="1:36" x14ac:dyDescent="0.2">
      <c r="A6" s="13"/>
      <c r="B6" s="14"/>
      <c r="C6" s="15"/>
      <c r="D6" s="16"/>
      <c r="E6" s="27"/>
      <c r="F6" s="55"/>
      <c r="G6" s="18"/>
      <c r="H6" s="50"/>
      <c r="I6" s="50"/>
      <c r="J6" s="50"/>
      <c r="K6" s="62"/>
      <c r="L6" s="18"/>
      <c r="M6" s="50"/>
      <c r="N6" s="50"/>
      <c r="O6" s="62"/>
      <c r="P6" s="18"/>
      <c r="Q6" s="50"/>
      <c r="R6" s="50"/>
      <c r="S6" s="50"/>
      <c r="T6" s="62"/>
      <c r="U6" s="18"/>
      <c r="V6" s="50"/>
      <c r="W6" s="50"/>
      <c r="X6" s="62"/>
      <c r="Y6" s="18"/>
      <c r="Z6" s="50"/>
      <c r="AA6" s="50"/>
      <c r="AB6" s="50"/>
      <c r="AC6" s="62"/>
      <c r="AD6" s="50"/>
      <c r="AE6">
        <f>A6</f>
        <v>0</v>
      </c>
      <c r="AF6" s="27"/>
      <c r="AG6" s="35"/>
      <c r="AH6" s="36"/>
      <c r="AI6" s="35"/>
      <c r="AJ6" s="28"/>
    </row>
    <row r="7" spans="1:36" x14ac:dyDescent="0.2">
      <c r="A7" s="13"/>
      <c r="B7" s="14"/>
      <c r="C7" s="15"/>
      <c r="D7" s="16"/>
      <c r="E7" s="27"/>
      <c r="F7" s="55"/>
      <c r="G7" s="18"/>
      <c r="H7" s="50"/>
      <c r="I7" s="50"/>
      <c r="J7" s="50"/>
      <c r="K7" s="62"/>
      <c r="L7" s="18"/>
      <c r="M7" s="50"/>
      <c r="N7" s="50"/>
      <c r="O7" s="62"/>
      <c r="P7" s="18"/>
      <c r="Q7" s="50"/>
      <c r="R7" s="50"/>
      <c r="S7" s="50"/>
      <c r="T7" s="62"/>
      <c r="U7" s="18"/>
      <c r="V7" s="50"/>
      <c r="W7" s="50"/>
      <c r="X7" s="62"/>
      <c r="Y7" s="18"/>
      <c r="Z7" s="50"/>
      <c r="AA7" s="50"/>
      <c r="AB7" s="50"/>
      <c r="AC7" s="62"/>
      <c r="AD7" s="50"/>
      <c r="AE7">
        <f>A7</f>
        <v>0</v>
      </c>
      <c r="AF7" s="27"/>
      <c r="AG7" s="35"/>
      <c r="AH7" s="36"/>
      <c r="AI7" s="35"/>
      <c r="AJ7" s="28"/>
    </row>
    <row r="8" spans="1:36" x14ac:dyDescent="0.2">
      <c r="A8" s="13"/>
      <c r="B8" s="14"/>
      <c r="C8" s="15"/>
      <c r="D8" s="16"/>
      <c r="E8" s="27"/>
      <c r="F8" s="55"/>
      <c r="G8" s="18"/>
      <c r="H8" s="50"/>
      <c r="I8" s="50"/>
      <c r="J8" s="50"/>
      <c r="K8" s="62"/>
      <c r="L8" s="18"/>
      <c r="M8" s="50"/>
      <c r="N8" s="50"/>
      <c r="O8" s="62"/>
      <c r="P8" s="18"/>
      <c r="Q8" s="50"/>
      <c r="R8" s="50"/>
      <c r="S8" s="50"/>
      <c r="T8" s="62"/>
      <c r="U8" s="18"/>
      <c r="V8" s="50"/>
      <c r="W8" s="50"/>
      <c r="X8" s="62"/>
      <c r="Y8" s="18"/>
      <c r="Z8" s="50"/>
      <c r="AA8" s="50"/>
      <c r="AB8" s="50"/>
      <c r="AC8" s="62"/>
      <c r="AD8" s="50"/>
      <c r="AE8">
        <f t="shared" ref="AE8:AE18" si="2">A8</f>
        <v>0</v>
      </c>
      <c r="AF8" s="17"/>
      <c r="AG8" s="40"/>
      <c r="AH8" s="40"/>
      <c r="AI8" s="40"/>
      <c r="AJ8" s="28"/>
    </row>
    <row r="9" spans="1:36" x14ac:dyDescent="0.2">
      <c r="A9" s="13"/>
      <c r="B9" s="14"/>
      <c r="C9" s="15"/>
      <c r="D9" s="16"/>
      <c r="E9" s="27"/>
      <c r="F9" s="55"/>
      <c r="G9" s="18"/>
      <c r="H9" s="50"/>
      <c r="I9" s="50"/>
      <c r="J9" s="50"/>
      <c r="K9" s="62"/>
      <c r="L9" s="18"/>
      <c r="M9" s="50"/>
      <c r="N9" s="50"/>
      <c r="O9" s="62"/>
      <c r="P9" s="18"/>
      <c r="Q9" s="50"/>
      <c r="R9" s="50"/>
      <c r="S9" s="50"/>
      <c r="T9" s="62"/>
      <c r="U9" s="18"/>
      <c r="V9" s="50"/>
      <c r="W9" s="50"/>
      <c r="X9" s="62"/>
      <c r="Y9" s="18"/>
      <c r="Z9" s="50"/>
      <c r="AA9" s="50"/>
      <c r="AB9" s="50"/>
      <c r="AC9" s="62"/>
      <c r="AD9" s="50"/>
      <c r="AE9">
        <f t="shared" si="2"/>
        <v>0</v>
      </c>
      <c r="AF9" s="17"/>
      <c r="AG9" s="40"/>
      <c r="AH9" s="40"/>
      <c r="AI9" s="40"/>
      <c r="AJ9" s="28"/>
    </row>
    <row r="10" spans="1:36" x14ac:dyDescent="0.2">
      <c r="A10" s="13"/>
      <c r="B10" s="14"/>
      <c r="C10" s="15"/>
      <c r="D10" s="16"/>
      <c r="E10" s="27"/>
      <c r="F10" s="55"/>
      <c r="G10" s="18"/>
      <c r="H10" s="50"/>
      <c r="I10" s="50"/>
      <c r="J10" s="50"/>
      <c r="K10" s="62"/>
      <c r="L10" s="18"/>
      <c r="M10" s="50"/>
      <c r="N10" s="50"/>
      <c r="O10" s="62"/>
      <c r="P10" s="18"/>
      <c r="Q10" s="50"/>
      <c r="R10" s="50"/>
      <c r="S10" s="50"/>
      <c r="T10" s="62"/>
      <c r="U10" s="18"/>
      <c r="V10" s="50"/>
      <c r="W10" s="50"/>
      <c r="X10" s="62"/>
      <c r="Y10" s="18"/>
      <c r="Z10" s="50"/>
      <c r="AA10" s="50"/>
      <c r="AB10" s="50"/>
      <c r="AC10" s="62"/>
      <c r="AD10" s="50"/>
      <c r="AE10">
        <f t="shared" si="2"/>
        <v>0</v>
      </c>
      <c r="AF10" s="17"/>
      <c r="AG10" s="40"/>
      <c r="AH10" s="40"/>
      <c r="AI10" s="40"/>
      <c r="AJ10" s="28"/>
    </row>
    <row r="11" spans="1:36" x14ac:dyDescent="0.2">
      <c r="A11" s="13"/>
      <c r="B11" s="14"/>
      <c r="C11" s="15"/>
      <c r="D11" s="16"/>
      <c r="E11" s="27"/>
      <c r="F11" s="55"/>
      <c r="G11" s="18"/>
      <c r="H11" s="50"/>
      <c r="I11" s="50"/>
      <c r="J11" s="50"/>
      <c r="K11" s="62"/>
      <c r="L11" s="18"/>
      <c r="M11" s="50"/>
      <c r="N11" s="50"/>
      <c r="O11" s="62"/>
      <c r="P11" s="18"/>
      <c r="Q11" s="50"/>
      <c r="R11" s="50"/>
      <c r="S11" s="50"/>
      <c r="T11" s="62"/>
      <c r="U11" s="18"/>
      <c r="V11" s="50"/>
      <c r="W11" s="50"/>
      <c r="X11" s="62"/>
      <c r="Y11" s="18"/>
      <c r="Z11" s="50"/>
      <c r="AA11" s="50"/>
      <c r="AB11" s="50"/>
      <c r="AC11" s="62"/>
      <c r="AD11" s="50"/>
      <c r="AE11">
        <f t="shared" si="2"/>
        <v>0</v>
      </c>
      <c r="AF11" s="17"/>
      <c r="AG11" s="40"/>
      <c r="AH11" s="40"/>
      <c r="AI11" s="40"/>
      <c r="AJ11" s="28"/>
    </row>
    <row r="12" spans="1:36" x14ac:dyDescent="0.2">
      <c r="A12" s="13"/>
      <c r="B12" s="14"/>
      <c r="C12" s="15"/>
      <c r="D12" s="16"/>
      <c r="E12" s="27"/>
      <c r="F12" s="55"/>
      <c r="G12" s="18"/>
      <c r="H12" s="50"/>
      <c r="I12" s="50"/>
      <c r="J12" s="50"/>
      <c r="K12" s="62"/>
      <c r="L12" s="18"/>
      <c r="M12" s="50"/>
      <c r="N12" s="50"/>
      <c r="O12" s="62"/>
      <c r="P12" s="18"/>
      <c r="Q12" s="50"/>
      <c r="R12" s="50"/>
      <c r="S12" s="50"/>
      <c r="T12" s="62"/>
      <c r="U12" s="18"/>
      <c r="V12" s="50"/>
      <c r="W12" s="50"/>
      <c r="X12" s="62"/>
      <c r="Y12" s="18"/>
      <c r="Z12" s="50"/>
      <c r="AA12" s="50"/>
      <c r="AB12" s="50"/>
      <c r="AC12" s="62"/>
      <c r="AD12" s="50"/>
      <c r="AE12">
        <f t="shared" si="2"/>
        <v>0</v>
      </c>
      <c r="AF12" s="17"/>
      <c r="AG12" s="40"/>
      <c r="AH12" s="40"/>
      <c r="AI12" s="40"/>
      <c r="AJ12" s="28"/>
    </row>
    <row r="13" spans="1:36" x14ac:dyDescent="0.2">
      <c r="A13" s="13"/>
      <c r="B13" s="14"/>
      <c r="C13" s="15"/>
      <c r="D13" s="16"/>
      <c r="E13" s="27"/>
      <c r="F13" s="55"/>
      <c r="G13" s="18"/>
      <c r="H13" s="50"/>
      <c r="I13" s="50"/>
      <c r="J13" s="50"/>
      <c r="K13" s="62"/>
      <c r="L13" s="18"/>
      <c r="M13" s="50"/>
      <c r="N13" s="50"/>
      <c r="O13" s="62"/>
      <c r="P13" s="18"/>
      <c r="Q13" s="50"/>
      <c r="R13" s="50"/>
      <c r="S13" s="50"/>
      <c r="T13" s="62"/>
      <c r="U13" s="18"/>
      <c r="V13" s="50"/>
      <c r="W13" s="50"/>
      <c r="X13" s="62"/>
      <c r="Y13" s="18"/>
      <c r="Z13" s="50"/>
      <c r="AA13" s="50"/>
      <c r="AB13" s="50"/>
      <c r="AC13" s="62"/>
      <c r="AD13" s="50"/>
      <c r="AE13">
        <f t="shared" si="2"/>
        <v>0</v>
      </c>
      <c r="AF13" s="17"/>
      <c r="AG13" s="40"/>
      <c r="AH13" s="40"/>
      <c r="AI13" s="40"/>
      <c r="AJ13" s="28"/>
    </row>
    <row r="14" spans="1:36" x14ac:dyDescent="0.2">
      <c r="A14" s="13"/>
      <c r="B14" s="14"/>
      <c r="C14" s="15"/>
      <c r="D14" s="16"/>
      <c r="E14" s="27"/>
      <c r="F14" s="55"/>
      <c r="G14" s="18"/>
      <c r="H14" s="50"/>
      <c r="I14" s="50"/>
      <c r="J14" s="50"/>
      <c r="K14" s="62"/>
      <c r="L14" s="18"/>
      <c r="M14" s="50"/>
      <c r="N14" s="50"/>
      <c r="O14" s="62"/>
      <c r="P14" s="18"/>
      <c r="Q14" s="50"/>
      <c r="R14" s="50"/>
      <c r="S14" s="50"/>
      <c r="T14" s="62"/>
      <c r="U14" s="18"/>
      <c r="V14" s="50"/>
      <c r="W14" s="50"/>
      <c r="X14" s="62"/>
      <c r="Y14" s="18"/>
      <c r="Z14" s="50"/>
      <c r="AA14" s="50"/>
      <c r="AB14" s="50"/>
      <c r="AC14" s="62"/>
      <c r="AD14" s="50"/>
      <c r="AE14">
        <f t="shared" si="2"/>
        <v>0</v>
      </c>
      <c r="AF14" s="17"/>
      <c r="AG14" s="40"/>
      <c r="AH14" s="40"/>
      <c r="AI14" s="40"/>
      <c r="AJ14" s="28"/>
    </row>
    <row r="15" spans="1:36" x14ac:dyDescent="0.2">
      <c r="A15" s="13"/>
      <c r="B15" s="14"/>
      <c r="C15" s="15"/>
      <c r="D15" s="16"/>
      <c r="E15" s="27"/>
      <c r="F15" s="55"/>
      <c r="G15" s="18"/>
      <c r="H15" s="50"/>
      <c r="I15" s="50"/>
      <c r="J15" s="50"/>
      <c r="K15" s="62"/>
      <c r="L15" s="18"/>
      <c r="M15" s="50"/>
      <c r="N15" s="50"/>
      <c r="O15" s="62"/>
      <c r="P15" s="18"/>
      <c r="Q15" s="50"/>
      <c r="R15" s="50"/>
      <c r="S15" s="50"/>
      <c r="T15" s="62"/>
      <c r="U15" s="18"/>
      <c r="V15" s="50"/>
      <c r="W15" s="50"/>
      <c r="X15" s="62"/>
      <c r="Y15" s="18"/>
      <c r="Z15" s="50"/>
      <c r="AA15" s="50"/>
      <c r="AB15" s="50"/>
      <c r="AC15" s="62"/>
      <c r="AD15" s="50"/>
      <c r="AE15">
        <f t="shared" si="2"/>
        <v>0</v>
      </c>
      <c r="AF15" s="17"/>
      <c r="AG15" s="40"/>
      <c r="AH15" s="40"/>
      <c r="AI15" s="40"/>
      <c r="AJ15" s="28"/>
    </row>
    <row r="16" spans="1:36" x14ac:dyDescent="0.2">
      <c r="A16" s="13"/>
      <c r="B16" s="14"/>
      <c r="C16" s="15"/>
      <c r="D16" s="16"/>
      <c r="E16" s="27"/>
      <c r="F16" s="55"/>
      <c r="G16" s="18"/>
      <c r="H16" s="50"/>
      <c r="I16" s="50"/>
      <c r="J16" s="50"/>
      <c r="K16" s="62"/>
      <c r="L16" s="18"/>
      <c r="M16" s="50"/>
      <c r="N16" s="50"/>
      <c r="O16" s="62"/>
      <c r="P16" s="18"/>
      <c r="Q16" s="50"/>
      <c r="R16" s="50"/>
      <c r="S16" s="50"/>
      <c r="T16" s="62"/>
      <c r="U16" s="18"/>
      <c r="V16" s="50"/>
      <c r="W16" s="50"/>
      <c r="X16" s="62"/>
      <c r="Y16" s="18"/>
      <c r="Z16" s="50"/>
      <c r="AA16" s="50"/>
      <c r="AB16" s="50"/>
      <c r="AC16" s="62"/>
      <c r="AD16" s="50"/>
      <c r="AE16">
        <f t="shared" si="2"/>
        <v>0</v>
      </c>
      <c r="AF16" s="17"/>
      <c r="AG16" s="40"/>
      <c r="AH16" s="40"/>
      <c r="AI16" s="40"/>
      <c r="AJ16" s="28"/>
    </row>
    <row r="17" spans="1:37" x14ac:dyDescent="0.2">
      <c r="A17" s="13"/>
      <c r="B17" s="14"/>
      <c r="C17" s="15"/>
      <c r="D17" s="16"/>
      <c r="E17" s="27"/>
      <c r="F17" s="55"/>
      <c r="G17" s="18"/>
      <c r="H17" s="50"/>
      <c r="I17" s="50"/>
      <c r="J17" s="50"/>
      <c r="K17" s="62"/>
      <c r="L17" s="18"/>
      <c r="M17" s="50"/>
      <c r="N17" s="50"/>
      <c r="O17" s="62"/>
      <c r="P17" s="18"/>
      <c r="Q17" s="50"/>
      <c r="R17" s="50"/>
      <c r="S17" s="50"/>
      <c r="T17" s="62"/>
      <c r="U17" s="18"/>
      <c r="V17" s="50"/>
      <c r="W17" s="50"/>
      <c r="X17" s="62"/>
      <c r="Y17" s="18"/>
      <c r="Z17" s="50"/>
      <c r="AA17" s="50"/>
      <c r="AB17" s="50"/>
      <c r="AC17" s="62"/>
      <c r="AD17" s="50"/>
      <c r="AE17">
        <f t="shared" si="2"/>
        <v>0</v>
      </c>
      <c r="AF17" s="17"/>
      <c r="AG17" s="40"/>
      <c r="AH17" s="40"/>
      <c r="AI17" s="40"/>
      <c r="AJ17" s="28"/>
    </row>
    <row r="18" spans="1:37" ht="16" thickBot="1" x14ac:dyDescent="0.25">
      <c r="A18" s="19"/>
      <c r="B18" s="20"/>
      <c r="C18" s="21"/>
      <c r="D18" s="39"/>
      <c r="E18" s="30"/>
      <c r="F18" s="56"/>
      <c r="G18" s="31"/>
      <c r="H18" s="51"/>
      <c r="I18" s="51"/>
      <c r="J18" s="51"/>
      <c r="K18" s="63"/>
      <c r="L18" s="31"/>
      <c r="M18" s="51"/>
      <c r="N18" s="51"/>
      <c r="O18" s="63"/>
      <c r="P18" s="31"/>
      <c r="Q18" s="51"/>
      <c r="R18" s="51"/>
      <c r="S18" s="51"/>
      <c r="T18" s="63"/>
      <c r="U18" s="31"/>
      <c r="V18" s="51"/>
      <c r="W18" s="51"/>
      <c r="X18" s="63"/>
      <c r="Y18" s="31"/>
      <c r="Z18" s="51"/>
      <c r="AA18" s="51"/>
      <c r="AB18" s="51"/>
      <c r="AC18" s="63"/>
      <c r="AD18" s="51"/>
      <c r="AE18">
        <f t="shared" si="2"/>
        <v>0</v>
      </c>
      <c r="AF18" s="41"/>
      <c r="AG18" s="42"/>
      <c r="AH18" s="42"/>
      <c r="AI18" s="42"/>
      <c r="AJ18" s="29"/>
    </row>
    <row r="19" spans="1:37" ht="16" thickBot="1" x14ac:dyDescent="0.25">
      <c r="A19" s="1" t="s">
        <v>20</v>
      </c>
      <c r="C19" t="s">
        <v>21</v>
      </c>
      <c r="D19" s="90" t="str">
        <f>IFERROR(AVERAGEIF(D4:D18,"&gt;0"),"")</f>
        <v/>
      </c>
      <c r="F19" t="s">
        <v>22</v>
      </c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F19" s="67"/>
      <c r="AG19" s="67"/>
      <c r="AH19" s="67"/>
      <c r="AI19" s="81"/>
      <c r="AJ19" s="68"/>
    </row>
    <row r="20" spans="1:37" ht="16" thickBot="1" x14ac:dyDescent="0.25">
      <c r="A20" s="1" t="s">
        <v>23</v>
      </c>
      <c r="G20" s="65"/>
      <c r="H20" s="32"/>
      <c r="I20" s="32"/>
      <c r="J20" s="32"/>
      <c r="K20" s="33"/>
      <c r="L20" s="65"/>
      <c r="M20" s="32"/>
      <c r="N20" s="32"/>
      <c r="O20" s="33"/>
      <c r="P20" s="65"/>
      <c r="Q20" s="32"/>
      <c r="R20" s="32"/>
      <c r="S20" s="32"/>
      <c r="T20" s="33"/>
      <c r="U20" s="65"/>
      <c r="V20" s="32"/>
      <c r="W20" s="32"/>
      <c r="X20" s="33"/>
      <c r="Y20" s="65"/>
      <c r="Z20" s="32"/>
      <c r="AA20" s="32"/>
      <c r="AB20" s="32"/>
      <c r="AC20" s="33"/>
      <c r="AG20" s="34" t="s">
        <v>35</v>
      </c>
    </row>
    <row r="21" spans="1:37" x14ac:dyDescent="0.2">
      <c r="A21" s="24"/>
      <c r="B21" s="25" t="s">
        <v>0</v>
      </c>
      <c r="C21" s="25" t="s">
        <v>1</v>
      </c>
      <c r="F21" s="78" t="s">
        <v>24</v>
      </c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F21" s="73" t="s">
        <v>13</v>
      </c>
      <c r="AG21" s="71" t="s">
        <v>14</v>
      </c>
      <c r="AH21" s="71" t="s">
        <v>15</v>
      </c>
      <c r="AI21" s="71" t="s">
        <v>16</v>
      </c>
      <c r="AJ21" s="72" t="s">
        <v>17</v>
      </c>
    </row>
    <row r="22" spans="1:37" ht="16" thickBot="1" x14ac:dyDescent="0.25">
      <c r="A22" s="25" t="s">
        <v>25</v>
      </c>
      <c r="B22" s="15"/>
      <c r="C22" s="15"/>
      <c r="G22" s="65"/>
      <c r="H22" s="32"/>
      <c r="I22" s="32"/>
      <c r="J22" s="32"/>
      <c r="K22" s="33"/>
      <c r="L22" s="65"/>
      <c r="M22" s="32"/>
      <c r="N22" s="32"/>
      <c r="O22" s="33"/>
      <c r="P22" s="65"/>
      <c r="Q22" s="32"/>
      <c r="R22" s="32"/>
      <c r="S22" s="32"/>
      <c r="T22" s="33"/>
      <c r="U22" s="65"/>
      <c r="V22" s="32"/>
      <c r="W22" s="32"/>
      <c r="X22" s="33"/>
      <c r="Y22" s="65"/>
      <c r="Z22" s="32"/>
      <c r="AA22" s="32"/>
      <c r="AB22" s="32"/>
      <c r="AC22" s="33"/>
      <c r="AF22" s="74"/>
      <c r="AG22" s="69"/>
      <c r="AH22" s="69"/>
      <c r="AI22" s="69"/>
      <c r="AJ22" s="28"/>
      <c r="AK22" t="s">
        <v>32</v>
      </c>
    </row>
    <row r="23" spans="1:37" ht="17" thickBot="1" x14ac:dyDescent="0.25">
      <c r="A23" s="25" t="s">
        <v>26</v>
      </c>
      <c r="B23" s="24"/>
      <c r="C23" s="24"/>
      <c r="F23" s="57" t="s">
        <v>27</v>
      </c>
      <c r="G23" s="107"/>
      <c r="H23" s="108"/>
      <c r="I23" s="108"/>
      <c r="J23" s="108"/>
      <c r="K23" s="109"/>
      <c r="L23" s="107"/>
      <c r="M23" s="108"/>
      <c r="N23" s="108"/>
      <c r="O23" s="109"/>
      <c r="P23" s="107"/>
      <c r="Q23" s="108"/>
      <c r="R23" s="108"/>
      <c r="S23" s="108"/>
      <c r="T23" s="109"/>
      <c r="U23" s="107"/>
      <c r="V23" s="108"/>
      <c r="W23" s="108"/>
      <c r="X23" s="109"/>
      <c r="Y23" s="107"/>
      <c r="Z23" s="108"/>
      <c r="AA23" s="108"/>
      <c r="AB23" s="108"/>
      <c r="AC23" s="109"/>
      <c r="AD23" s="82"/>
      <c r="AF23" s="75"/>
      <c r="AG23" s="70"/>
      <c r="AH23" s="70"/>
      <c r="AI23" s="70"/>
      <c r="AJ23" s="29"/>
      <c r="AK23" t="s">
        <v>2</v>
      </c>
    </row>
    <row r="24" spans="1:37" ht="17" thickBot="1" x14ac:dyDescent="0.25">
      <c r="F24" s="58" t="s">
        <v>28</v>
      </c>
      <c r="G24" s="110"/>
      <c r="H24" s="111"/>
      <c r="I24" s="111"/>
      <c r="J24" s="111"/>
      <c r="K24" s="112"/>
      <c r="L24" s="110"/>
      <c r="M24" s="111"/>
      <c r="N24" s="111"/>
      <c r="O24" s="112"/>
      <c r="P24" s="110"/>
      <c r="Q24" s="111"/>
      <c r="R24" s="111"/>
      <c r="S24" s="111"/>
      <c r="T24" s="112"/>
      <c r="U24" s="110"/>
      <c r="V24" s="111"/>
      <c r="W24" s="111"/>
      <c r="X24" s="112"/>
      <c r="Y24" s="110"/>
      <c r="Z24" s="111"/>
      <c r="AA24" s="111"/>
      <c r="AB24" s="111"/>
      <c r="AC24" s="112"/>
      <c r="AD24" s="83"/>
    </row>
    <row r="25" spans="1:37" ht="16" x14ac:dyDescent="0.2">
      <c r="A25" s="76" t="s">
        <v>33</v>
      </c>
      <c r="B25" s="85"/>
      <c r="C25" s="38" t="s">
        <v>32</v>
      </c>
      <c r="F25" s="59" t="s">
        <v>29</v>
      </c>
      <c r="G25" s="107"/>
      <c r="H25" s="108"/>
      <c r="I25" s="108"/>
      <c r="J25" s="108"/>
      <c r="K25" s="109"/>
      <c r="L25" s="107"/>
      <c r="M25" s="108"/>
      <c r="N25" s="108"/>
      <c r="O25" s="109"/>
      <c r="P25" s="107"/>
      <c r="Q25" s="108"/>
      <c r="R25" s="108"/>
      <c r="S25" s="108"/>
      <c r="T25" s="109"/>
      <c r="U25" s="107"/>
      <c r="V25" s="108"/>
      <c r="W25" s="108"/>
      <c r="X25" s="109"/>
      <c r="Y25" s="107"/>
      <c r="Z25" s="108"/>
      <c r="AA25" s="108"/>
      <c r="AB25" s="108"/>
      <c r="AC25" s="109"/>
      <c r="AD25" s="84"/>
      <c r="AF25" s="73" t="s">
        <v>40</v>
      </c>
      <c r="AG25" s="87"/>
      <c r="AH25" s="71" t="s">
        <v>41</v>
      </c>
      <c r="AI25" s="71" t="s">
        <v>42</v>
      </c>
      <c r="AJ25" s="38"/>
    </row>
    <row r="26" spans="1:37" ht="33" thickBot="1" x14ac:dyDescent="0.25">
      <c r="A26" s="77" t="s">
        <v>34</v>
      </c>
      <c r="B26" s="86"/>
      <c r="C26" s="22"/>
      <c r="F26" s="58" t="s">
        <v>30</v>
      </c>
      <c r="G26" s="110"/>
      <c r="H26" s="111"/>
      <c r="I26" s="111"/>
      <c r="J26" s="111"/>
      <c r="K26" s="112"/>
      <c r="L26" s="110"/>
      <c r="M26" s="111"/>
      <c r="N26" s="111"/>
      <c r="O26" s="112"/>
      <c r="P26" s="110"/>
      <c r="Q26" s="111"/>
      <c r="R26" s="111"/>
      <c r="S26" s="111"/>
      <c r="T26" s="112"/>
      <c r="U26" s="110"/>
      <c r="V26" s="111"/>
      <c r="W26" s="111"/>
      <c r="X26" s="112"/>
      <c r="Y26" s="110"/>
      <c r="Z26" s="111"/>
      <c r="AA26" s="111"/>
      <c r="AB26" s="111"/>
      <c r="AC26" s="112"/>
      <c r="AD26" s="83"/>
      <c r="AF26" s="66"/>
      <c r="AG26" s="88"/>
      <c r="AH26" s="89" t="s">
        <v>41</v>
      </c>
      <c r="AI26" s="89" t="s">
        <v>43</v>
      </c>
      <c r="AJ26" s="22"/>
    </row>
  </sheetData>
  <mergeCells count="26">
    <mergeCell ref="G25:K25"/>
    <mergeCell ref="L25:O25"/>
    <mergeCell ref="P25:T25"/>
    <mergeCell ref="U25:X25"/>
    <mergeCell ref="Y25:AC25"/>
    <mergeCell ref="G26:K26"/>
    <mergeCell ref="L26:O26"/>
    <mergeCell ref="P26:T26"/>
    <mergeCell ref="U26:X26"/>
    <mergeCell ref="Y26:AC26"/>
    <mergeCell ref="G23:K23"/>
    <mergeCell ref="L23:O23"/>
    <mergeCell ref="P23:T23"/>
    <mergeCell ref="U23:X23"/>
    <mergeCell ref="Y23:AC23"/>
    <mergeCell ref="G24:K24"/>
    <mergeCell ref="L24:O24"/>
    <mergeCell ref="P24:T24"/>
    <mergeCell ref="U24:X24"/>
    <mergeCell ref="Y24:AC24"/>
    <mergeCell ref="G1:AD1"/>
    <mergeCell ref="G2:K2"/>
    <mergeCell ref="L2:O2"/>
    <mergeCell ref="P2:T2"/>
    <mergeCell ref="U2:X2"/>
    <mergeCell ref="Y2:AC2"/>
  </mergeCells>
  <conditionalFormatting sqref="G19:AD19">
    <cfRule type="cellIs" dxfId="3" priority="1" operator="greaterThan">
      <formula>7</formula>
    </cfRule>
    <cfRule type="cellIs" dxfId="2" priority="2" operator="lessThan">
      <formula>7</formula>
    </cfRule>
  </conditionalFormatting>
  <pageMargins left="0.7" right="0.7" top="0.75" bottom="0.75" header="0.51180555555555496" footer="0.51180555555555496"/>
  <pageSetup paperSize="9" firstPageNumber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K26"/>
  <sheetViews>
    <sheetView zoomScaleNormal="100" workbookViewId="0">
      <selection activeCell="D25" sqref="D25"/>
    </sheetView>
  </sheetViews>
  <sheetFormatPr baseColWidth="10" defaultColWidth="8.83203125" defaultRowHeight="15" x14ac:dyDescent="0.2"/>
  <cols>
    <col min="1" max="1" width="15.1640625" customWidth="1"/>
    <col min="4" max="4" width="7.1640625" customWidth="1"/>
    <col min="6" max="6" width="10.5" customWidth="1"/>
    <col min="7" max="29" width="2.5" customWidth="1"/>
    <col min="30" max="30" width="4.33203125" customWidth="1"/>
  </cols>
  <sheetData>
    <row r="1" spans="1:36" ht="16" thickBot="1" x14ac:dyDescent="0.25">
      <c r="C1" s="1" t="s">
        <v>44</v>
      </c>
      <c r="E1" s="1" t="s">
        <v>48</v>
      </c>
      <c r="G1" s="113" t="s">
        <v>49</v>
      </c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3"/>
      <c r="Y1" s="113"/>
      <c r="Z1" s="113"/>
      <c r="AA1" s="113"/>
      <c r="AB1" s="113"/>
      <c r="AC1" s="113"/>
      <c r="AD1" s="113"/>
      <c r="AG1" s="34" t="s">
        <v>50</v>
      </c>
    </row>
    <row r="2" spans="1:36" ht="33" thickBot="1" x14ac:dyDescent="0.25">
      <c r="A2" s="2" t="s">
        <v>45</v>
      </c>
      <c r="B2" s="3" t="s">
        <v>54</v>
      </c>
      <c r="C2" s="91" t="s">
        <v>46</v>
      </c>
      <c r="D2" s="5" t="s">
        <v>47</v>
      </c>
      <c r="E2" s="6" t="s">
        <v>0</v>
      </c>
      <c r="F2" s="5" t="s">
        <v>1</v>
      </c>
      <c r="G2" s="114" t="s">
        <v>57</v>
      </c>
      <c r="H2" s="115"/>
      <c r="I2" s="115"/>
      <c r="J2" s="115"/>
      <c r="K2" s="116"/>
      <c r="L2" s="114" t="s">
        <v>58</v>
      </c>
      <c r="M2" s="115"/>
      <c r="N2" s="115"/>
      <c r="O2" s="116"/>
      <c r="P2" s="114" t="s">
        <v>59</v>
      </c>
      <c r="Q2" s="115"/>
      <c r="R2" s="115"/>
      <c r="S2" s="115"/>
      <c r="T2" s="116"/>
      <c r="U2" s="114" t="s">
        <v>60</v>
      </c>
      <c r="V2" s="115"/>
      <c r="W2" s="115"/>
      <c r="X2" s="116"/>
      <c r="Y2" s="114" t="s">
        <v>61</v>
      </c>
      <c r="Z2" s="115"/>
      <c r="AA2" s="115"/>
      <c r="AB2" s="115"/>
      <c r="AC2" s="116"/>
      <c r="AD2" s="3"/>
      <c r="AF2" s="92" t="s">
        <v>55</v>
      </c>
      <c r="AG2" s="91" t="s">
        <v>56</v>
      </c>
      <c r="AH2" s="4" t="s">
        <v>51</v>
      </c>
      <c r="AI2" s="91" t="s">
        <v>52</v>
      </c>
      <c r="AJ2" s="7" t="s">
        <v>53</v>
      </c>
    </row>
    <row r="3" spans="1:36" x14ac:dyDescent="0.2">
      <c r="A3" s="43"/>
      <c r="B3" s="44"/>
      <c r="C3" s="45"/>
      <c r="D3" s="46"/>
      <c r="E3" s="47"/>
      <c r="F3" s="46"/>
      <c r="G3" s="52">
        <v>18</v>
      </c>
      <c r="H3" s="53">
        <f>G3+1</f>
        <v>19</v>
      </c>
      <c r="I3" s="53">
        <f t="shared" ref="I3:R3" si="0">H3+1</f>
        <v>20</v>
      </c>
      <c r="J3" s="53">
        <f t="shared" si="0"/>
        <v>21</v>
      </c>
      <c r="K3" s="60">
        <f t="shared" si="0"/>
        <v>22</v>
      </c>
      <c r="L3" s="52">
        <f t="shared" si="0"/>
        <v>23</v>
      </c>
      <c r="M3" s="53">
        <f t="shared" si="0"/>
        <v>24</v>
      </c>
      <c r="N3" s="53">
        <f t="shared" si="0"/>
        <v>25</v>
      </c>
      <c r="O3" s="60">
        <f t="shared" si="0"/>
        <v>26</v>
      </c>
      <c r="P3" s="52">
        <f t="shared" si="0"/>
        <v>27</v>
      </c>
      <c r="Q3" s="53">
        <f t="shared" si="0"/>
        <v>28</v>
      </c>
      <c r="R3" s="53">
        <f t="shared" si="0"/>
        <v>29</v>
      </c>
      <c r="S3" s="53">
        <f>R3+1</f>
        <v>30</v>
      </c>
      <c r="T3" s="60">
        <f t="shared" ref="T3:AD3" si="1">S3+1</f>
        <v>31</v>
      </c>
      <c r="U3" s="52">
        <f t="shared" si="1"/>
        <v>32</v>
      </c>
      <c r="V3" s="53">
        <f t="shared" si="1"/>
        <v>33</v>
      </c>
      <c r="W3" s="53">
        <f t="shared" si="1"/>
        <v>34</v>
      </c>
      <c r="X3" s="60">
        <f t="shared" si="1"/>
        <v>35</v>
      </c>
      <c r="Y3" s="52">
        <f t="shared" si="1"/>
        <v>36</v>
      </c>
      <c r="Z3" s="53">
        <f t="shared" si="1"/>
        <v>37</v>
      </c>
      <c r="AA3" s="53">
        <f t="shared" si="1"/>
        <v>38</v>
      </c>
      <c r="AB3" s="53">
        <f t="shared" si="1"/>
        <v>39</v>
      </c>
      <c r="AC3" s="60">
        <f t="shared" si="1"/>
        <v>40</v>
      </c>
      <c r="AD3" s="53">
        <f t="shared" si="1"/>
        <v>41</v>
      </c>
      <c r="AF3" s="47"/>
      <c r="AG3" s="45"/>
      <c r="AH3" s="45"/>
      <c r="AI3" s="45"/>
      <c r="AJ3" s="48"/>
    </row>
    <row r="4" spans="1:36" x14ac:dyDescent="0.2">
      <c r="A4" s="8" t="s">
        <v>3</v>
      </c>
      <c r="B4" s="9">
        <v>3</v>
      </c>
      <c r="C4" s="10">
        <v>4</v>
      </c>
      <c r="D4" s="11">
        <f t="shared" ref="D4:D18" si="2">C4*B4</f>
        <v>12</v>
      </c>
      <c r="E4" s="26">
        <f t="shared" ref="E4:E18" si="3">(C4*B4)/$D$19*$B$23</f>
        <v>3.8095238095238093</v>
      </c>
      <c r="F4" s="54">
        <f t="shared" ref="F4:F18" si="4">(C4*B4)/$D$19*$C$23</f>
        <v>7.6190476190476186</v>
      </c>
      <c r="G4" s="12">
        <v>2</v>
      </c>
      <c r="H4" s="49">
        <v>2</v>
      </c>
      <c r="I4" s="49"/>
      <c r="J4" s="49"/>
      <c r="K4" s="61"/>
      <c r="L4" s="12"/>
      <c r="M4" s="49">
        <v>2</v>
      </c>
      <c r="N4" s="49">
        <v>6</v>
      </c>
      <c r="O4" s="61"/>
      <c r="P4" s="12"/>
      <c r="Q4" s="49"/>
      <c r="R4" s="49"/>
      <c r="S4" s="49"/>
      <c r="T4" s="61"/>
      <c r="U4" s="12"/>
      <c r="V4" s="49"/>
      <c r="W4" s="49"/>
      <c r="X4" s="61"/>
      <c r="Y4" s="12">
        <v>5</v>
      </c>
      <c r="Z4" s="49">
        <v>3</v>
      </c>
      <c r="AA4" s="49"/>
      <c r="AB4" s="49"/>
      <c r="AC4" s="61"/>
      <c r="AD4" s="49"/>
      <c r="AE4" t="str">
        <f>A4</f>
        <v>A</v>
      </c>
      <c r="AF4" s="26">
        <f t="shared" ref="AF4:AF18" si="5">SUM(G4:AD4)</f>
        <v>20</v>
      </c>
      <c r="AG4" s="36">
        <f t="array" ref="AG4">SUM(IFERROR(G4:AD4*$G$21:$AD$21,0))</f>
        <v>470.66666666666663</v>
      </c>
      <c r="AH4" s="36">
        <f>AG4*$B$25*$B$26</f>
        <v>8472</v>
      </c>
      <c r="AI4" s="36">
        <f t="shared" ref="AI4:AI18" si="6">IFERROR(AH4/B4,0)</f>
        <v>2824</v>
      </c>
      <c r="AJ4" s="37">
        <f t="shared" ref="AJ4:AJ18" si="7">IFERROR(AG4/B4,0)</f>
        <v>156.88888888888889</v>
      </c>
    </row>
    <row r="5" spans="1:36" x14ac:dyDescent="0.2">
      <c r="A5" s="13" t="s">
        <v>4</v>
      </c>
      <c r="B5" s="14">
        <v>5</v>
      </c>
      <c r="C5" s="15">
        <v>6</v>
      </c>
      <c r="D5" s="16">
        <f t="shared" si="2"/>
        <v>30</v>
      </c>
      <c r="E5" s="27">
        <f t="shared" si="3"/>
        <v>9.5238095238095237</v>
      </c>
      <c r="F5" s="55">
        <f t="shared" si="4"/>
        <v>19.047619047619047</v>
      </c>
      <c r="G5" s="18"/>
      <c r="H5" s="50">
        <v>5</v>
      </c>
      <c r="I5" s="50">
        <v>7</v>
      </c>
      <c r="J5" s="50"/>
      <c r="K5" s="62"/>
      <c r="L5" s="18"/>
      <c r="M5" s="50"/>
      <c r="N5" s="50">
        <v>1</v>
      </c>
      <c r="O5" s="62">
        <v>7</v>
      </c>
      <c r="P5" s="18">
        <v>7</v>
      </c>
      <c r="Q5" s="50">
        <v>4</v>
      </c>
      <c r="R5" s="50"/>
      <c r="S5" s="50"/>
      <c r="T5" s="62"/>
      <c r="U5" s="18"/>
      <c r="V5" s="50"/>
      <c r="W5" s="50"/>
      <c r="X5" s="62"/>
      <c r="Y5" s="18"/>
      <c r="Z5" s="50">
        <v>4</v>
      </c>
      <c r="AA5" s="50">
        <v>7</v>
      </c>
      <c r="AB5" s="50">
        <v>7</v>
      </c>
      <c r="AC5" s="62">
        <v>1</v>
      </c>
      <c r="AD5" s="50"/>
      <c r="AE5" t="str">
        <f>A5</f>
        <v>B</v>
      </c>
      <c r="AF5" s="27">
        <f t="shared" si="5"/>
        <v>50</v>
      </c>
      <c r="AG5" s="35">
        <f t="array" ref="AG5">SUM(IFERROR(G5:AD5*$G$21:$AD$21,0))</f>
        <v>1183.2666666666667</v>
      </c>
      <c r="AH5" s="36">
        <f>AG5*$B$25*$B$26</f>
        <v>21298.799999999999</v>
      </c>
      <c r="AI5" s="35">
        <f t="shared" si="6"/>
        <v>4259.76</v>
      </c>
      <c r="AJ5" s="28">
        <f t="shared" si="7"/>
        <v>236.65333333333334</v>
      </c>
    </row>
    <row r="6" spans="1:36" x14ac:dyDescent="0.2">
      <c r="A6" s="13" t="s">
        <v>5</v>
      </c>
      <c r="B6" s="14">
        <v>8</v>
      </c>
      <c r="C6" s="15">
        <v>8</v>
      </c>
      <c r="D6" s="16">
        <f t="shared" si="2"/>
        <v>64</v>
      </c>
      <c r="E6" s="27">
        <f t="shared" si="3"/>
        <v>20.317460317460316</v>
      </c>
      <c r="F6" s="55">
        <f t="shared" si="4"/>
        <v>40.634920634920633</v>
      </c>
      <c r="G6" s="18"/>
      <c r="H6" s="50"/>
      <c r="I6" s="50"/>
      <c r="J6" s="50">
        <v>7</v>
      </c>
      <c r="K6" s="62">
        <v>7</v>
      </c>
      <c r="L6" s="18">
        <v>6</v>
      </c>
      <c r="M6" s="50"/>
      <c r="N6" s="50"/>
      <c r="O6" s="62"/>
      <c r="P6" s="18"/>
      <c r="Q6" s="50">
        <v>3</v>
      </c>
      <c r="R6" s="50">
        <v>7</v>
      </c>
      <c r="S6" s="50">
        <v>7</v>
      </c>
      <c r="T6" s="62">
        <v>7</v>
      </c>
      <c r="U6" s="18">
        <v>7</v>
      </c>
      <c r="V6" s="50">
        <v>7</v>
      </c>
      <c r="W6" s="50">
        <v>3</v>
      </c>
      <c r="X6" s="62"/>
      <c r="Y6" s="18"/>
      <c r="Z6" s="50"/>
      <c r="AA6" s="50"/>
      <c r="AB6" s="50"/>
      <c r="AC6" s="62">
        <v>6</v>
      </c>
      <c r="AD6" s="50">
        <v>7</v>
      </c>
      <c r="AE6" t="str">
        <f>A6</f>
        <v>C</v>
      </c>
      <c r="AF6" s="27">
        <f t="shared" si="5"/>
        <v>74</v>
      </c>
      <c r="AG6" s="35">
        <f t="array" ref="AG6">SUM(IFERROR(G6:AD6*$G$21:$AD$21,0))</f>
        <v>1759.0666666666668</v>
      </c>
      <c r="AH6" s="36">
        <f>AG6*$B$25*$B$26</f>
        <v>31663.199999999997</v>
      </c>
      <c r="AI6" s="35">
        <f t="shared" si="6"/>
        <v>3957.8999999999996</v>
      </c>
      <c r="AJ6" s="28">
        <f t="shared" si="7"/>
        <v>219.88333333333335</v>
      </c>
    </row>
    <row r="7" spans="1:36" x14ac:dyDescent="0.2">
      <c r="A7" s="13" t="s">
        <v>6</v>
      </c>
      <c r="B7" s="14">
        <v>2</v>
      </c>
      <c r="C7" s="15">
        <v>10</v>
      </c>
      <c r="D7" s="16">
        <f t="shared" si="2"/>
        <v>20</v>
      </c>
      <c r="E7" s="27">
        <f t="shared" si="3"/>
        <v>6.3492063492063489</v>
      </c>
      <c r="F7" s="55">
        <f t="shared" si="4"/>
        <v>12.698412698412698</v>
      </c>
      <c r="G7" s="18"/>
      <c r="H7" s="50"/>
      <c r="I7" s="50"/>
      <c r="J7" s="50"/>
      <c r="K7" s="62"/>
      <c r="L7" s="18">
        <v>1</v>
      </c>
      <c r="M7" s="50">
        <v>5</v>
      </c>
      <c r="N7" s="50"/>
      <c r="O7" s="62"/>
      <c r="P7" s="18"/>
      <c r="Q7" s="50"/>
      <c r="R7" s="50"/>
      <c r="S7" s="50"/>
      <c r="T7" s="62"/>
      <c r="U7" s="18"/>
      <c r="V7" s="50"/>
      <c r="W7" s="50">
        <v>4</v>
      </c>
      <c r="X7" s="62">
        <v>7</v>
      </c>
      <c r="Y7" s="18">
        <v>2</v>
      </c>
      <c r="Z7" s="50"/>
      <c r="AA7" s="50"/>
      <c r="AB7" s="50"/>
      <c r="AC7" s="62"/>
      <c r="AD7" s="50"/>
      <c r="AE7" t="str">
        <f>A7</f>
        <v>D</v>
      </c>
      <c r="AF7" s="27">
        <f t="shared" si="5"/>
        <v>19</v>
      </c>
      <c r="AG7" s="35">
        <f t="array" ref="AG7">SUM(IFERROR(G7:AD7*$G$21:$AD$21,0))</f>
        <v>457.0333333333333</v>
      </c>
      <c r="AH7" s="36">
        <f>AG7*$B$25*$B$26</f>
        <v>8226.6</v>
      </c>
      <c r="AI7" s="35">
        <f t="shared" si="6"/>
        <v>4113.3</v>
      </c>
      <c r="AJ7" s="28">
        <f t="shared" si="7"/>
        <v>228.51666666666665</v>
      </c>
    </row>
    <row r="8" spans="1:36" x14ac:dyDescent="0.2">
      <c r="A8" s="13"/>
      <c r="B8" s="14"/>
      <c r="C8" s="15"/>
      <c r="D8" s="16">
        <f t="shared" si="2"/>
        <v>0</v>
      </c>
      <c r="E8" s="27">
        <f t="shared" si="3"/>
        <v>0</v>
      </c>
      <c r="F8" s="55">
        <f t="shared" si="4"/>
        <v>0</v>
      </c>
      <c r="G8" s="18"/>
      <c r="H8" s="50"/>
      <c r="I8" s="50"/>
      <c r="J8" s="50"/>
      <c r="K8" s="62"/>
      <c r="L8" s="18"/>
      <c r="M8" s="50"/>
      <c r="N8" s="50"/>
      <c r="O8" s="62"/>
      <c r="P8" s="18"/>
      <c r="Q8" s="50"/>
      <c r="R8" s="50"/>
      <c r="S8" s="50"/>
      <c r="T8" s="62"/>
      <c r="U8" s="18"/>
      <c r="V8" s="50"/>
      <c r="W8" s="50"/>
      <c r="X8" s="62"/>
      <c r="Y8" s="18"/>
      <c r="Z8" s="50"/>
      <c r="AA8" s="50"/>
      <c r="AB8" s="50"/>
      <c r="AC8" s="62"/>
      <c r="AD8" s="50"/>
      <c r="AE8">
        <f t="shared" ref="AE8:AE18" si="8">A8</f>
        <v>0</v>
      </c>
      <c r="AF8" s="27">
        <f t="shared" si="5"/>
        <v>0</v>
      </c>
      <c r="AG8" s="35">
        <f t="array" ref="AG8">SUM(IFERROR(G8:AD8*$G$21:$AD$21,0))</f>
        <v>0</v>
      </c>
      <c r="AH8" s="35">
        <f t="shared" ref="AH8:AH18" si="9">AG8*454*0.03</f>
        <v>0</v>
      </c>
      <c r="AI8" s="35">
        <f t="shared" si="6"/>
        <v>0</v>
      </c>
      <c r="AJ8" s="28">
        <f t="shared" si="7"/>
        <v>0</v>
      </c>
    </row>
    <row r="9" spans="1:36" x14ac:dyDescent="0.2">
      <c r="A9" s="13"/>
      <c r="B9" s="14"/>
      <c r="C9" s="15"/>
      <c r="D9" s="16">
        <f t="shared" si="2"/>
        <v>0</v>
      </c>
      <c r="E9" s="27">
        <f t="shared" si="3"/>
        <v>0</v>
      </c>
      <c r="F9" s="55">
        <f t="shared" si="4"/>
        <v>0</v>
      </c>
      <c r="G9" s="18"/>
      <c r="H9" s="50"/>
      <c r="I9" s="50"/>
      <c r="J9" s="50"/>
      <c r="K9" s="62"/>
      <c r="L9" s="18"/>
      <c r="M9" s="50"/>
      <c r="N9" s="50"/>
      <c r="O9" s="62"/>
      <c r="P9" s="18"/>
      <c r="Q9" s="50"/>
      <c r="R9" s="50"/>
      <c r="S9" s="50"/>
      <c r="T9" s="62"/>
      <c r="U9" s="18"/>
      <c r="V9" s="50"/>
      <c r="W9" s="50"/>
      <c r="X9" s="62"/>
      <c r="Y9" s="18"/>
      <c r="Z9" s="50"/>
      <c r="AA9" s="50"/>
      <c r="AB9" s="50"/>
      <c r="AC9" s="62"/>
      <c r="AD9" s="50"/>
      <c r="AE9">
        <f t="shared" si="8"/>
        <v>0</v>
      </c>
      <c r="AF9" s="27">
        <f t="shared" si="5"/>
        <v>0</v>
      </c>
      <c r="AG9" s="35">
        <f t="array" ref="AG9">SUM(IFERROR(G9:AD9*$G$21:$AD$21,0))</f>
        <v>0</v>
      </c>
      <c r="AH9" s="35">
        <f t="shared" si="9"/>
        <v>0</v>
      </c>
      <c r="AI9" s="35">
        <f t="shared" si="6"/>
        <v>0</v>
      </c>
      <c r="AJ9" s="28">
        <f t="shared" si="7"/>
        <v>0</v>
      </c>
    </row>
    <row r="10" spans="1:36" x14ac:dyDescent="0.2">
      <c r="A10" s="13"/>
      <c r="B10" s="14"/>
      <c r="C10" s="15"/>
      <c r="D10" s="16">
        <f t="shared" si="2"/>
        <v>0</v>
      </c>
      <c r="E10" s="27">
        <f t="shared" si="3"/>
        <v>0</v>
      </c>
      <c r="F10" s="55">
        <f t="shared" si="4"/>
        <v>0</v>
      </c>
      <c r="G10" s="18"/>
      <c r="H10" s="50"/>
      <c r="I10" s="50"/>
      <c r="J10" s="50"/>
      <c r="K10" s="62"/>
      <c r="L10" s="18"/>
      <c r="M10" s="50"/>
      <c r="N10" s="50"/>
      <c r="O10" s="62"/>
      <c r="P10" s="18"/>
      <c r="Q10" s="50"/>
      <c r="R10" s="50"/>
      <c r="S10" s="50"/>
      <c r="T10" s="62"/>
      <c r="U10" s="18"/>
      <c r="V10" s="50"/>
      <c r="W10" s="50"/>
      <c r="X10" s="62"/>
      <c r="Y10" s="18"/>
      <c r="Z10" s="50"/>
      <c r="AA10" s="50"/>
      <c r="AB10" s="50"/>
      <c r="AC10" s="62"/>
      <c r="AD10" s="50"/>
      <c r="AE10">
        <f t="shared" si="8"/>
        <v>0</v>
      </c>
      <c r="AF10" s="27">
        <f t="shared" si="5"/>
        <v>0</v>
      </c>
      <c r="AG10" s="35">
        <f t="array" ref="AG10">SUM(IFERROR(G10:AD10*$G$21:$AD$21,0))</f>
        <v>0</v>
      </c>
      <c r="AH10" s="35">
        <f t="shared" si="9"/>
        <v>0</v>
      </c>
      <c r="AI10" s="35">
        <f t="shared" si="6"/>
        <v>0</v>
      </c>
      <c r="AJ10" s="28">
        <f t="shared" si="7"/>
        <v>0</v>
      </c>
    </row>
    <row r="11" spans="1:36" x14ac:dyDescent="0.2">
      <c r="A11" s="13"/>
      <c r="B11" s="14"/>
      <c r="C11" s="15"/>
      <c r="D11" s="16">
        <f t="shared" si="2"/>
        <v>0</v>
      </c>
      <c r="E11" s="27">
        <f t="shared" si="3"/>
        <v>0</v>
      </c>
      <c r="F11" s="55">
        <f t="shared" si="4"/>
        <v>0</v>
      </c>
      <c r="G11" s="18"/>
      <c r="H11" s="50"/>
      <c r="I11" s="50"/>
      <c r="J11" s="50"/>
      <c r="K11" s="62"/>
      <c r="L11" s="18"/>
      <c r="M11" s="50"/>
      <c r="N11" s="50"/>
      <c r="O11" s="62"/>
      <c r="P11" s="18"/>
      <c r="Q11" s="50"/>
      <c r="R11" s="50"/>
      <c r="S11" s="50"/>
      <c r="T11" s="62"/>
      <c r="U11" s="18"/>
      <c r="V11" s="50"/>
      <c r="W11" s="50"/>
      <c r="X11" s="62"/>
      <c r="Y11" s="18"/>
      <c r="Z11" s="50"/>
      <c r="AA11" s="50"/>
      <c r="AB11" s="50"/>
      <c r="AC11" s="62"/>
      <c r="AD11" s="50"/>
      <c r="AE11">
        <f t="shared" si="8"/>
        <v>0</v>
      </c>
      <c r="AF11" s="27">
        <f t="shared" si="5"/>
        <v>0</v>
      </c>
      <c r="AG11" s="35">
        <f t="array" ref="AG11">SUM(IFERROR(G11:AD11*$G$21:$AD$21,0))</f>
        <v>0</v>
      </c>
      <c r="AH11" s="35">
        <f t="shared" si="9"/>
        <v>0</v>
      </c>
      <c r="AI11" s="35">
        <f t="shared" si="6"/>
        <v>0</v>
      </c>
      <c r="AJ11" s="28">
        <f t="shared" si="7"/>
        <v>0</v>
      </c>
    </row>
    <row r="12" spans="1:36" x14ac:dyDescent="0.2">
      <c r="A12" s="13"/>
      <c r="B12" s="14"/>
      <c r="C12" s="15"/>
      <c r="D12" s="16">
        <f t="shared" si="2"/>
        <v>0</v>
      </c>
      <c r="E12" s="27">
        <f t="shared" si="3"/>
        <v>0</v>
      </c>
      <c r="F12" s="55">
        <f t="shared" si="4"/>
        <v>0</v>
      </c>
      <c r="G12" s="18"/>
      <c r="H12" s="50"/>
      <c r="I12" s="50"/>
      <c r="J12" s="50"/>
      <c r="K12" s="62"/>
      <c r="L12" s="18"/>
      <c r="M12" s="50"/>
      <c r="N12" s="50"/>
      <c r="O12" s="62"/>
      <c r="P12" s="18"/>
      <c r="Q12" s="50"/>
      <c r="R12" s="50"/>
      <c r="S12" s="50"/>
      <c r="T12" s="62"/>
      <c r="U12" s="18"/>
      <c r="V12" s="50"/>
      <c r="W12" s="50"/>
      <c r="X12" s="62"/>
      <c r="Y12" s="18"/>
      <c r="Z12" s="50"/>
      <c r="AA12" s="50"/>
      <c r="AB12" s="50"/>
      <c r="AC12" s="62"/>
      <c r="AD12" s="50"/>
      <c r="AE12">
        <f t="shared" si="8"/>
        <v>0</v>
      </c>
      <c r="AF12" s="27">
        <f t="shared" si="5"/>
        <v>0</v>
      </c>
      <c r="AG12" s="35">
        <f t="array" ref="AG12">SUM(IFERROR(G12:AD12*$G$21:$AD$21,0))</f>
        <v>0</v>
      </c>
      <c r="AH12" s="35">
        <f t="shared" si="9"/>
        <v>0</v>
      </c>
      <c r="AI12" s="35">
        <f t="shared" si="6"/>
        <v>0</v>
      </c>
      <c r="AJ12" s="28">
        <f t="shared" si="7"/>
        <v>0</v>
      </c>
    </row>
    <row r="13" spans="1:36" x14ac:dyDescent="0.2">
      <c r="A13" s="13"/>
      <c r="B13" s="14"/>
      <c r="C13" s="15"/>
      <c r="D13" s="16">
        <f t="shared" si="2"/>
        <v>0</v>
      </c>
      <c r="E13" s="27">
        <f t="shared" si="3"/>
        <v>0</v>
      </c>
      <c r="F13" s="55">
        <f t="shared" si="4"/>
        <v>0</v>
      </c>
      <c r="G13" s="18"/>
      <c r="H13" s="50"/>
      <c r="I13" s="50"/>
      <c r="J13" s="50"/>
      <c r="K13" s="62"/>
      <c r="L13" s="18"/>
      <c r="M13" s="50"/>
      <c r="N13" s="50"/>
      <c r="O13" s="62"/>
      <c r="P13" s="18"/>
      <c r="Q13" s="50"/>
      <c r="R13" s="50"/>
      <c r="S13" s="50"/>
      <c r="T13" s="62"/>
      <c r="U13" s="18"/>
      <c r="V13" s="50"/>
      <c r="W13" s="50"/>
      <c r="X13" s="62"/>
      <c r="Y13" s="18"/>
      <c r="Z13" s="50"/>
      <c r="AA13" s="50"/>
      <c r="AB13" s="50"/>
      <c r="AC13" s="62"/>
      <c r="AD13" s="50"/>
      <c r="AE13">
        <f t="shared" si="8"/>
        <v>0</v>
      </c>
      <c r="AF13" s="27">
        <f t="shared" si="5"/>
        <v>0</v>
      </c>
      <c r="AG13" s="35">
        <f t="array" ref="AG13">SUM(IFERROR(G13:AD13*$G$21:$AD$21,0))</f>
        <v>0</v>
      </c>
      <c r="AH13" s="35">
        <f t="shared" si="9"/>
        <v>0</v>
      </c>
      <c r="AI13" s="35">
        <f t="shared" si="6"/>
        <v>0</v>
      </c>
      <c r="AJ13" s="28">
        <f t="shared" si="7"/>
        <v>0</v>
      </c>
    </row>
    <row r="14" spans="1:36" x14ac:dyDescent="0.2">
      <c r="A14" s="13"/>
      <c r="B14" s="14"/>
      <c r="C14" s="15"/>
      <c r="D14" s="16">
        <f t="shared" si="2"/>
        <v>0</v>
      </c>
      <c r="E14" s="27">
        <f t="shared" si="3"/>
        <v>0</v>
      </c>
      <c r="F14" s="55">
        <f t="shared" si="4"/>
        <v>0</v>
      </c>
      <c r="G14" s="18"/>
      <c r="H14" s="50"/>
      <c r="I14" s="50"/>
      <c r="J14" s="50"/>
      <c r="K14" s="62"/>
      <c r="L14" s="18"/>
      <c r="M14" s="50"/>
      <c r="N14" s="50"/>
      <c r="O14" s="62"/>
      <c r="P14" s="18"/>
      <c r="Q14" s="50"/>
      <c r="R14" s="50"/>
      <c r="S14" s="50"/>
      <c r="T14" s="62"/>
      <c r="U14" s="18"/>
      <c r="V14" s="50"/>
      <c r="W14" s="50"/>
      <c r="X14" s="62"/>
      <c r="Y14" s="18"/>
      <c r="Z14" s="50"/>
      <c r="AA14" s="50"/>
      <c r="AB14" s="50"/>
      <c r="AC14" s="62"/>
      <c r="AD14" s="50"/>
      <c r="AE14">
        <f t="shared" si="8"/>
        <v>0</v>
      </c>
      <c r="AF14" s="27">
        <f t="shared" si="5"/>
        <v>0</v>
      </c>
      <c r="AG14" s="35">
        <f t="array" ref="AG14">SUM(IFERROR(G14:AD14*$G$21:$AD$21,0))</f>
        <v>0</v>
      </c>
      <c r="AH14" s="35">
        <f t="shared" si="9"/>
        <v>0</v>
      </c>
      <c r="AI14" s="35">
        <f t="shared" si="6"/>
        <v>0</v>
      </c>
      <c r="AJ14" s="28">
        <f t="shared" si="7"/>
        <v>0</v>
      </c>
    </row>
    <row r="15" spans="1:36" x14ac:dyDescent="0.2">
      <c r="A15" s="13"/>
      <c r="B15" s="14"/>
      <c r="C15" s="15"/>
      <c r="D15" s="16">
        <f t="shared" si="2"/>
        <v>0</v>
      </c>
      <c r="E15" s="27">
        <f t="shared" si="3"/>
        <v>0</v>
      </c>
      <c r="F15" s="55">
        <f t="shared" si="4"/>
        <v>0</v>
      </c>
      <c r="G15" s="18"/>
      <c r="H15" s="50"/>
      <c r="I15" s="50"/>
      <c r="J15" s="50"/>
      <c r="K15" s="62"/>
      <c r="L15" s="18"/>
      <c r="M15" s="50"/>
      <c r="N15" s="50"/>
      <c r="O15" s="62"/>
      <c r="P15" s="18"/>
      <c r="Q15" s="50"/>
      <c r="R15" s="50"/>
      <c r="S15" s="50"/>
      <c r="T15" s="62"/>
      <c r="U15" s="18"/>
      <c r="V15" s="50"/>
      <c r="W15" s="50"/>
      <c r="X15" s="62"/>
      <c r="Y15" s="18"/>
      <c r="Z15" s="50"/>
      <c r="AA15" s="50"/>
      <c r="AB15" s="50"/>
      <c r="AC15" s="62"/>
      <c r="AD15" s="50"/>
      <c r="AE15">
        <f t="shared" si="8"/>
        <v>0</v>
      </c>
      <c r="AF15" s="27">
        <f t="shared" si="5"/>
        <v>0</v>
      </c>
      <c r="AG15" s="35">
        <f t="array" ref="AG15">SUM(IFERROR(G15:AD15*$G$21:$AD$21,0))</f>
        <v>0</v>
      </c>
      <c r="AH15" s="35">
        <f t="shared" si="9"/>
        <v>0</v>
      </c>
      <c r="AI15" s="35">
        <f t="shared" si="6"/>
        <v>0</v>
      </c>
      <c r="AJ15" s="28">
        <f t="shared" si="7"/>
        <v>0</v>
      </c>
    </row>
    <row r="16" spans="1:36" x14ac:dyDescent="0.2">
      <c r="A16" s="13"/>
      <c r="B16" s="14"/>
      <c r="C16" s="15"/>
      <c r="D16" s="16">
        <f t="shared" si="2"/>
        <v>0</v>
      </c>
      <c r="E16" s="27">
        <f t="shared" si="3"/>
        <v>0</v>
      </c>
      <c r="F16" s="55">
        <f t="shared" si="4"/>
        <v>0</v>
      </c>
      <c r="G16" s="18"/>
      <c r="H16" s="50"/>
      <c r="I16" s="50"/>
      <c r="J16" s="50"/>
      <c r="K16" s="62"/>
      <c r="L16" s="18"/>
      <c r="M16" s="50"/>
      <c r="N16" s="50"/>
      <c r="O16" s="62"/>
      <c r="P16" s="18"/>
      <c r="Q16" s="50"/>
      <c r="R16" s="50"/>
      <c r="S16" s="50"/>
      <c r="T16" s="62"/>
      <c r="U16" s="18"/>
      <c r="V16" s="50"/>
      <c r="W16" s="50"/>
      <c r="X16" s="62"/>
      <c r="Y16" s="18"/>
      <c r="Z16" s="50"/>
      <c r="AA16" s="50"/>
      <c r="AB16" s="50"/>
      <c r="AC16" s="62"/>
      <c r="AD16" s="50"/>
      <c r="AE16">
        <f t="shared" si="8"/>
        <v>0</v>
      </c>
      <c r="AF16" s="27">
        <f t="shared" si="5"/>
        <v>0</v>
      </c>
      <c r="AG16" s="35">
        <f t="array" ref="AG16">SUM(IFERROR(G16:AD16*$G$21:$AD$21,0))</f>
        <v>0</v>
      </c>
      <c r="AH16" s="35">
        <f t="shared" si="9"/>
        <v>0</v>
      </c>
      <c r="AI16" s="35">
        <f t="shared" si="6"/>
        <v>0</v>
      </c>
      <c r="AJ16" s="28">
        <f t="shared" si="7"/>
        <v>0</v>
      </c>
    </row>
    <row r="17" spans="1:37" x14ac:dyDescent="0.2">
      <c r="A17" s="13"/>
      <c r="B17" s="14"/>
      <c r="C17" s="15"/>
      <c r="D17" s="16">
        <f t="shared" si="2"/>
        <v>0</v>
      </c>
      <c r="E17" s="27">
        <f t="shared" si="3"/>
        <v>0</v>
      </c>
      <c r="F17" s="55">
        <f t="shared" si="4"/>
        <v>0</v>
      </c>
      <c r="G17" s="18"/>
      <c r="H17" s="50"/>
      <c r="I17" s="50"/>
      <c r="J17" s="50"/>
      <c r="K17" s="62"/>
      <c r="L17" s="18"/>
      <c r="M17" s="50"/>
      <c r="N17" s="50"/>
      <c r="O17" s="62"/>
      <c r="P17" s="18"/>
      <c r="Q17" s="50"/>
      <c r="R17" s="50"/>
      <c r="S17" s="50"/>
      <c r="T17" s="62"/>
      <c r="U17" s="18"/>
      <c r="V17" s="50"/>
      <c r="W17" s="50"/>
      <c r="X17" s="62"/>
      <c r="Y17" s="18"/>
      <c r="Z17" s="50"/>
      <c r="AA17" s="50"/>
      <c r="AB17" s="50"/>
      <c r="AC17" s="62"/>
      <c r="AD17" s="50"/>
      <c r="AE17">
        <f t="shared" si="8"/>
        <v>0</v>
      </c>
      <c r="AF17" s="27">
        <f t="shared" si="5"/>
        <v>0</v>
      </c>
      <c r="AG17" s="35">
        <f t="array" ref="AG17">SUM(IFERROR(G17:AD17*$G$21:$AD$21,0))</f>
        <v>0</v>
      </c>
      <c r="AH17" s="35">
        <f t="shared" si="9"/>
        <v>0</v>
      </c>
      <c r="AI17" s="35">
        <f t="shared" si="6"/>
        <v>0</v>
      </c>
      <c r="AJ17" s="28">
        <f t="shared" si="7"/>
        <v>0</v>
      </c>
    </row>
    <row r="18" spans="1:37" ht="16" thickBot="1" x14ac:dyDescent="0.25">
      <c r="A18" s="19"/>
      <c r="B18" s="20"/>
      <c r="C18" s="21"/>
      <c r="D18" s="39">
        <f t="shared" si="2"/>
        <v>0</v>
      </c>
      <c r="E18" s="30">
        <f t="shared" si="3"/>
        <v>0</v>
      </c>
      <c r="F18" s="56">
        <f t="shared" si="4"/>
        <v>0</v>
      </c>
      <c r="G18" s="31"/>
      <c r="H18" s="51"/>
      <c r="I18" s="51"/>
      <c r="J18" s="51"/>
      <c r="K18" s="63"/>
      <c r="L18" s="31"/>
      <c r="M18" s="51"/>
      <c r="N18" s="51"/>
      <c r="O18" s="63"/>
      <c r="P18" s="31"/>
      <c r="Q18" s="51"/>
      <c r="R18" s="51"/>
      <c r="S18" s="51"/>
      <c r="T18" s="63"/>
      <c r="U18" s="31"/>
      <c r="V18" s="51"/>
      <c r="W18" s="51"/>
      <c r="X18" s="63"/>
      <c r="Y18" s="31"/>
      <c r="Z18" s="51"/>
      <c r="AA18" s="51"/>
      <c r="AB18" s="51"/>
      <c r="AC18" s="63"/>
      <c r="AD18" s="51"/>
      <c r="AE18">
        <f t="shared" si="8"/>
        <v>0</v>
      </c>
      <c r="AF18" s="30">
        <f t="shared" si="5"/>
        <v>0</v>
      </c>
      <c r="AG18" s="94">
        <f t="array" ref="AG18">SUM(IFERROR(G18:AD18*$G$21:$AD$21,0))</f>
        <v>0</v>
      </c>
      <c r="AH18" s="94">
        <f t="shared" si="9"/>
        <v>0</v>
      </c>
      <c r="AI18" s="94">
        <f t="shared" si="6"/>
        <v>0</v>
      </c>
      <c r="AJ18" s="29">
        <f t="shared" si="7"/>
        <v>0</v>
      </c>
    </row>
    <row r="19" spans="1:37" x14ac:dyDescent="0.2">
      <c r="A19" s="1" t="s">
        <v>62</v>
      </c>
      <c r="B19">
        <f>SUM(B4:B18)</f>
        <v>18</v>
      </c>
      <c r="C19" t="s">
        <v>64</v>
      </c>
      <c r="D19" s="23">
        <f>IFERROR(AVERAGEIF(D4:D18,"&gt;0"),"")</f>
        <v>31.5</v>
      </c>
      <c r="F19" t="s">
        <v>65</v>
      </c>
      <c r="G19" s="64">
        <f t="shared" ref="G19:AD19" si="10">SUMIF(G4:G18,"&gt;0")</f>
        <v>2</v>
      </c>
      <c r="H19" s="64">
        <f t="shared" si="10"/>
        <v>7</v>
      </c>
      <c r="I19" s="64">
        <f t="shared" si="10"/>
        <v>7</v>
      </c>
      <c r="J19" s="64">
        <f t="shared" si="10"/>
        <v>7</v>
      </c>
      <c r="K19" s="64">
        <f t="shared" si="10"/>
        <v>7</v>
      </c>
      <c r="L19" s="64">
        <f t="shared" si="10"/>
        <v>7</v>
      </c>
      <c r="M19" s="64">
        <f t="shared" si="10"/>
        <v>7</v>
      </c>
      <c r="N19" s="64">
        <f t="shared" si="10"/>
        <v>7</v>
      </c>
      <c r="O19" s="64">
        <f t="shared" si="10"/>
        <v>7</v>
      </c>
      <c r="P19" s="64">
        <f t="shared" si="10"/>
        <v>7</v>
      </c>
      <c r="Q19" s="64">
        <f t="shared" si="10"/>
        <v>7</v>
      </c>
      <c r="R19" s="64">
        <f t="shared" si="10"/>
        <v>7</v>
      </c>
      <c r="S19" s="64">
        <f t="shared" si="10"/>
        <v>7</v>
      </c>
      <c r="T19" s="64">
        <f t="shared" si="10"/>
        <v>7</v>
      </c>
      <c r="U19" s="64">
        <f t="shared" si="10"/>
        <v>7</v>
      </c>
      <c r="V19" s="64">
        <f t="shared" si="10"/>
        <v>7</v>
      </c>
      <c r="W19" s="64">
        <f t="shared" si="10"/>
        <v>7</v>
      </c>
      <c r="X19" s="64">
        <f t="shared" si="10"/>
        <v>7</v>
      </c>
      <c r="Y19" s="64">
        <f t="shared" si="10"/>
        <v>7</v>
      </c>
      <c r="Z19" s="64">
        <f t="shared" si="10"/>
        <v>7</v>
      </c>
      <c r="AA19" s="64">
        <f t="shared" si="10"/>
        <v>7</v>
      </c>
      <c r="AB19" s="64">
        <f t="shared" si="10"/>
        <v>7</v>
      </c>
      <c r="AC19" s="64">
        <f t="shared" si="10"/>
        <v>7</v>
      </c>
      <c r="AD19" s="64">
        <f t="shared" si="10"/>
        <v>7</v>
      </c>
      <c r="AF19" s="67">
        <f>SUM(AF4:AF18)</f>
        <v>163</v>
      </c>
      <c r="AG19" s="67">
        <f>SUM(AG4:AG18)</f>
        <v>3870.0333333333333</v>
      </c>
      <c r="AH19" s="67">
        <f>SUM(AH4:AH18)</f>
        <v>69660.600000000006</v>
      </c>
      <c r="AI19" s="81">
        <f>AH19/B19</f>
        <v>3870.0333333333338</v>
      </c>
      <c r="AJ19" s="68">
        <f>AG19/B19</f>
        <v>215.00185185185185</v>
      </c>
    </row>
    <row r="20" spans="1:37" ht="16" thickBot="1" x14ac:dyDescent="0.25">
      <c r="A20" s="1" t="s">
        <v>63</v>
      </c>
      <c r="B20">
        <f>COUNT(B4:B18)</f>
        <v>4</v>
      </c>
      <c r="G20" s="65"/>
      <c r="H20" s="32"/>
      <c r="I20" s="32"/>
      <c r="J20" s="32"/>
      <c r="K20" s="33"/>
      <c r="L20" s="65"/>
      <c r="M20" s="32"/>
      <c r="N20" s="32"/>
      <c r="O20" s="33"/>
      <c r="P20" s="65"/>
      <c r="Q20" s="32"/>
      <c r="R20" s="32"/>
      <c r="S20" s="32"/>
      <c r="T20" s="33"/>
      <c r="U20" s="65"/>
      <c r="V20" s="32"/>
      <c r="W20" s="32"/>
      <c r="X20" s="33"/>
      <c r="Y20" s="65"/>
      <c r="Z20" s="32"/>
      <c r="AA20" s="32"/>
      <c r="AB20" s="32"/>
      <c r="AC20" s="33"/>
      <c r="AG20" s="34" t="s">
        <v>75</v>
      </c>
    </row>
    <row r="21" spans="1:37" x14ac:dyDescent="0.2">
      <c r="A21" s="24"/>
      <c r="B21" s="25" t="s">
        <v>0</v>
      </c>
      <c r="C21" s="25" t="s">
        <v>1</v>
      </c>
      <c r="F21" s="78" t="s">
        <v>70</v>
      </c>
      <c r="G21" s="79">
        <f t="array" ref="G21">SUM(IFERROR(G23:G24*G25:G26,0))/$B$25</f>
        <v>21.333333333333332</v>
      </c>
      <c r="H21" s="79">
        <f>G21</f>
        <v>21.333333333333332</v>
      </c>
      <c r="I21" s="79">
        <f t="shared" ref="I21:K21" si="11">H21</f>
        <v>21.333333333333332</v>
      </c>
      <c r="J21" s="79">
        <f t="shared" si="11"/>
        <v>21.333333333333332</v>
      </c>
      <c r="K21" s="79">
        <f t="shared" si="11"/>
        <v>21.333333333333332</v>
      </c>
      <c r="L21" s="79">
        <f t="array" ref="L21">SUM(IFERROR(L23:L24*L25:L26,0))/$B$25</f>
        <v>22.433333333333334</v>
      </c>
      <c r="M21" s="79">
        <f>L21</f>
        <v>22.433333333333334</v>
      </c>
      <c r="N21" s="79">
        <f>M21</f>
        <v>22.433333333333334</v>
      </c>
      <c r="O21" s="79">
        <f>N21</f>
        <v>22.433333333333334</v>
      </c>
      <c r="P21" s="79">
        <f t="array" ref="P21">SUM(IFERROR(P23:P24*P25:P26,0))/$B$25</f>
        <v>23.533333333333335</v>
      </c>
      <c r="Q21" s="79">
        <f>P21</f>
        <v>23.533333333333335</v>
      </c>
      <c r="R21" s="79">
        <f t="shared" ref="R21:T21" si="12">Q21</f>
        <v>23.533333333333335</v>
      </c>
      <c r="S21" s="79">
        <f t="shared" si="12"/>
        <v>23.533333333333335</v>
      </c>
      <c r="T21" s="79">
        <f t="shared" si="12"/>
        <v>23.533333333333335</v>
      </c>
      <c r="U21" s="79">
        <f t="array" ref="U21">SUM(IFERROR(U23:U24*U25:U26,0))/$B$25</f>
        <v>24.633333333333333</v>
      </c>
      <c r="V21" s="79">
        <f>U21</f>
        <v>24.633333333333333</v>
      </c>
      <c r="W21" s="79">
        <f t="shared" ref="W21:X21" si="13">V21</f>
        <v>24.633333333333333</v>
      </c>
      <c r="X21" s="79">
        <f t="shared" si="13"/>
        <v>24.633333333333333</v>
      </c>
      <c r="Y21" s="79">
        <f t="array" ref="Y21">SUM(IFERROR(Y23:Y24*Y25:Y26,0))/$B$25</f>
        <v>25.733333333333334</v>
      </c>
      <c r="Z21" s="79">
        <f>Y21</f>
        <v>25.733333333333334</v>
      </c>
      <c r="AA21" s="79">
        <f t="shared" ref="AA21:AC21" si="14">Z21</f>
        <v>25.733333333333334</v>
      </c>
      <c r="AB21" s="79">
        <f t="shared" si="14"/>
        <v>25.733333333333334</v>
      </c>
      <c r="AC21" s="79">
        <f t="shared" si="14"/>
        <v>25.733333333333334</v>
      </c>
      <c r="AD21" s="79">
        <f t="array" ref="AD21">SUM(IFERROR(AD23:AD24*AD25:AD26,0))/600</f>
        <v>26.833333333333332</v>
      </c>
      <c r="AF21" s="73" t="s">
        <v>57</v>
      </c>
      <c r="AG21" s="71" t="s">
        <v>58</v>
      </c>
      <c r="AH21" s="71" t="s">
        <v>59</v>
      </c>
      <c r="AI21" s="71" t="s">
        <v>76</v>
      </c>
      <c r="AJ21" s="72" t="s">
        <v>61</v>
      </c>
    </row>
    <row r="22" spans="1:37" ht="16" thickBot="1" x14ac:dyDescent="0.25">
      <c r="A22" s="25" t="s">
        <v>66</v>
      </c>
      <c r="B22" s="15">
        <v>30</v>
      </c>
      <c r="C22" s="15">
        <v>60</v>
      </c>
      <c r="G22" s="65"/>
      <c r="H22" s="32"/>
      <c r="I22" s="32"/>
      <c r="J22" s="32"/>
      <c r="K22" s="33"/>
      <c r="L22" s="65"/>
      <c r="M22" s="32"/>
      <c r="N22" s="32"/>
      <c r="O22" s="33"/>
      <c r="P22" s="65"/>
      <c r="Q22" s="32"/>
      <c r="R22" s="32"/>
      <c r="S22" s="32"/>
      <c r="T22" s="33"/>
      <c r="U22" s="65"/>
      <c r="V22" s="32"/>
      <c r="W22" s="32"/>
      <c r="X22" s="33"/>
      <c r="Y22" s="65"/>
      <c r="Z22" s="32"/>
      <c r="AA22" s="32"/>
      <c r="AB22" s="32"/>
      <c r="AC22" s="33"/>
      <c r="AF22" s="74">
        <f t="array" ref="AF22">SUM(G19:K19*G21:K21)*$B$25*$B$26</f>
        <v>11519.999999999998</v>
      </c>
      <c r="AG22" s="69">
        <f t="array" ref="AG22">SUM(L19:O19*L21:O21)*$B$25*$B$26</f>
        <v>11306.4</v>
      </c>
      <c r="AH22" s="69">
        <f t="array" ref="AH22">SUM(P19:T19*P21:T21)*$B$25*$B$26</f>
        <v>14826.000000000002</v>
      </c>
      <c r="AI22" s="69">
        <f t="array" ref="AI22">SUM(U19:X19*U21:X21)*$B$25*$B$26</f>
        <v>12415.199999999999</v>
      </c>
      <c r="AJ22" s="28">
        <f t="array" ref="AJ22">SUM(Y19:AC19*Y21:AC21)*$B$25*$B$26</f>
        <v>16212</v>
      </c>
      <c r="AK22" t="s">
        <v>32</v>
      </c>
    </row>
    <row r="23" spans="1:37" ht="17" thickBot="1" x14ac:dyDescent="0.25">
      <c r="A23" s="25" t="s">
        <v>67</v>
      </c>
      <c r="B23" s="24">
        <f>B22/(B20-1)</f>
        <v>10</v>
      </c>
      <c r="C23" s="24">
        <f>C22/(B20-1)</f>
        <v>20</v>
      </c>
      <c r="F23" s="57" t="s">
        <v>71</v>
      </c>
      <c r="G23" s="107">
        <v>20</v>
      </c>
      <c r="H23" s="108"/>
      <c r="I23" s="108"/>
      <c r="J23" s="108"/>
      <c r="K23" s="109"/>
      <c r="L23" s="107">
        <v>20</v>
      </c>
      <c r="M23" s="108"/>
      <c r="N23" s="108"/>
      <c r="O23" s="109"/>
      <c r="P23" s="107">
        <v>20</v>
      </c>
      <c r="Q23" s="108"/>
      <c r="R23" s="108"/>
      <c r="S23" s="108"/>
      <c r="T23" s="109"/>
      <c r="U23" s="107">
        <v>20</v>
      </c>
      <c r="V23" s="108"/>
      <c r="W23" s="108"/>
      <c r="X23" s="109"/>
      <c r="Y23" s="107">
        <v>20</v>
      </c>
      <c r="Z23" s="108"/>
      <c r="AA23" s="108"/>
      <c r="AB23" s="108"/>
      <c r="AC23" s="109"/>
      <c r="AD23" s="82">
        <v>20</v>
      </c>
      <c r="AF23" s="75">
        <f>AF22/$B$19</f>
        <v>639.99999999999989</v>
      </c>
      <c r="AG23" s="70">
        <f>AG22/$B$19</f>
        <v>628.13333333333333</v>
      </c>
      <c r="AH23" s="70">
        <f>AH22/$B$19</f>
        <v>823.66666666666674</v>
      </c>
      <c r="AI23" s="70">
        <f>AI22/$B$19</f>
        <v>689.73333333333323</v>
      </c>
      <c r="AJ23" s="29">
        <f>AJ22/$B$19</f>
        <v>900.66666666666663</v>
      </c>
      <c r="AK23" t="s">
        <v>2</v>
      </c>
    </row>
    <row r="24" spans="1:37" ht="17" thickBot="1" x14ac:dyDescent="0.25">
      <c r="F24" s="58" t="s">
        <v>72</v>
      </c>
      <c r="G24" s="110">
        <v>20</v>
      </c>
      <c r="H24" s="111"/>
      <c r="I24" s="111"/>
      <c r="J24" s="111"/>
      <c r="K24" s="112"/>
      <c r="L24" s="110">
        <v>20</v>
      </c>
      <c r="M24" s="111"/>
      <c r="N24" s="111"/>
      <c r="O24" s="112"/>
      <c r="P24" s="110">
        <v>20</v>
      </c>
      <c r="Q24" s="111"/>
      <c r="R24" s="111"/>
      <c r="S24" s="111"/>
      <c r="T24" s="112"/>
      <c r="U24" s="110">
        <v>20</v>
      </c>
      <c r="V24" s="111"/>
      <c r="W24" s="111"/>
      <c r="X24" s="112"/>
      <c r="Y24" s="110">
        <v>20</v>
      </c>
      <c r="Z24" s="111"/>
      <c r="AA24" s="111"/>
      <c r="AB24" s="111"/>
      <c r="AC24" s="112"/>
      <c r="AD24" s="83">
        <v>20</v>
      </c>
    </row>
    <row r="25" spans="1:37" ht="32" x14ac:dyDescent="0.2">
      <c r="A25" s="76" t="s">
        <v>68</v>
      </c>
      <c r="B25" s="85">
        <v>600</v>
      </c>
      <c r="C25" s="38" t="s">
        <v>32</v>
      </c>
      <c r="F25" s="59" t="s">
        <v>73</v>
      </c>
      <c r="G25" s="107">
        <v>600</v>
      </c>
      <c r="H25" s="108"/>
      <c r="I25" s="108"/>
      <c r="J25" s="108"/>
      <c r="K25" s="109"/>
      <c r="L25" s="107">
        <v>600</v>
      </c>
      <c r="M25" s="108"/>
      <c r="N25" s="108"/>
      <c r="O25" s="109"/>
      <c r="P25" s="107">
        <v>600</v>
      </c>
      <c r="Q25" s="108"/>
      <c r="R25" s="108"/>
      <c r="S25" s="108"/>
      <c r="T25" s="109"/>
      <c r="U25" s="107">
        <v>600</v>
      </c>
      <c r="V25" s="108"/>
      <c r="W25" s="108"/>
      <c r="X25" s="109"/>
      <c r="Y25" s="107">
        <v>600</v>
      </c>
      <c r="Z25" s="108"/>
      <c r="AA25" s="108"/>
      <c r="AB25" s="108"/>
      <c r="AC25" s="109"/>
      <c r="AD25" s="84">
        <v>600</v>
      </c>
      <c r="AF25" s="93" t="s">
        <v>77</v>
      </c>
      <c r="AG25" s="80">
        <f>AVERAGE(G21:AD21)/B19</f>
        <v>1.3150462962962965</v>
      </c>
      <c r="AH25" t="s">
        <v>78</v>
      </c>
      <c r="AI25" t="s">
        <v>79</v>
      </c>
    </row>
    <row r="26" spans="1:37" ht="33" thickBot="1" x14ac:dyDescent="0.25">
      <c r="A26" s="77" t="s">
        <v>69</v>
      </c>
      <c r="B26" s="86">
        <v>0.03</v>
      </c>
      <c r="C26" s="22"/>
      <c r="F26" s="58" t="s">
        <v>74</v>
      </c>
      <c r="G26" s="110">
        <v>40</v>
      </c>
      <c r="H26" s="111"/>
      <c r="I26" s="111"/>
      <c r="J26" s="111"/>
      <c r="K26" s="112"/>
      <c r="L26" s="110">
        <f>G26+33</f>
        <v>73</v>
      </c>
      <c r="M26" s="111"/>
      <c r="N26" s="111"/>
      <c r="O26" s="112"/>
      <c r="P26" s="110">
        <f>L26+33</f>
        <v>106</v>
      </c>
      <c r="Q26" s="111"/>
      <c r="R26" s="111"/>
      <c r="S26" s="111"/>
      <c r="T26" s="112"/>
      <c r="U26" s="110">
        <f>P26+33</f>
        <v>139</v>
      </c>
      <c r="V26" s="111"/>
      <c r="W26" s="111"/>
      <c r="X26" s="112"/>
      <c r="Y26" s="110">
        <f>U26+33</f>
        <v>172</v>
      </c>
      <c r="Z26" s="111"/>
      <c r="AA26" s="111"/>
      <c r="AB26" s="111"/>
      <c r="AC26" s="112"/>
      <c r="AD26" s="83">
        <f>Y26+33</f>
        <v>205</v>
      </c>
      <c r="AG26" s="80">
        <f>AF19/365*AG25</f>
        <v>0.58726725012683922</v>
      </c>
      <c r="AH26" t="s">
        <v>78</v>
      </c>
      <c r="AI26" t="s">
        <v>80</v>
      </c>
    </row>
  </sheetData>
  <mergeCells count="26">
    <mergeCell ref="G1:AD1"/>
    <mergeCell ref="G2:K2"/>
    <mergeCell ref="L2:O2"/>
    <mergeCell ref="P2:T2"/>
    <mergeCell ref="U2:X2"/>
    <mergeCell ref="Y2:AC2"/>
    <mergeCell ref="G24:K24"/>
    <mergeCell ref="L24:O24"/>
    <mergeCell ref="P24:T24"/>
    <mergeCell ref="U24:X24"/>
    <mergeCell ref="Y24:AC24"/>
    <mergeCell ref="G23:K23"/>
    <mergeCell ref="L23:O23"/>
    <mergeCell ref="P23:T23"/>
    <mergeCell ref="U23:X23"/>
    <mergeCell ref="Y23:AC23"/>
    <mergeCell ref="G26:K26"/>
    <mergeCell ref="L26:O26"/>
    <mergeCell ref="P26:T26"/>
    <mergeCell ref="U26:X26"/>
    <mergeCell ref="Y26:AC26"/>
    <mergeCell ref="G25:K25"/>
    <mergeCell ref="L25:O25"/>
    <mergeCell ref="P25:T25"/>
    <mergeCell ref="U25:X25"/>
    <mergeCell ref="Y25:AC25"/>
  </mergeCells>
  <conditionalFormatting sqref="G19:AD19">
    <cfRule type="cellIs" dxfId="1" priority="1" operator="greaterThan">
      <formula>7</formula>
    </cfRule>
    <cfRule type="cellIs" dxfId="0" priority="2" operator="lessThan">
      <formula>7</formula>
    </cfRule>
  </conditionalFormatting>
  <pageMargins left="0.7" right="0.7" top="0.75" bottom="0.75" header="0.51180555555555496" footer="0.51180555555555496"/>
  <pageSetup paperSize="9" firstPageNumber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4</vt:i4>
      </vt:variant>
    </vt:vector>
  </HeadingPairs>
  <TitlesOfParts>
    <vt:vector size="8" baseType="lpstr">
      <vt:lpstr>Esimerkki</vt:lpstr>
      <vt:lpstr>Täyttetävä</vt:lpstr>
      <vt:lpstr>Tulostettava</vt:lpstr>
      <vt:lpstr>Example</vt:lpstr>
      <vt:lpstr>Esimerkki!Druckbereich</vt:lpstr>
      <vt:lpstr>Example!Druckbereich</vt:lpstr>
      <vt:lpstr>Täyttetävä!Druckbereich</vt:lpstr>
      <vt:lpstr>Tulostettava!Druckbereich</vt:lpstr>
    </vt:vector>
  </TitlesOfParts>
  <Company>Ympäristöhallinto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Mattila Tuomas</dc:creator>
  <cp:lastModifiedBy>Microsoft Office User</cp:lastModifiedBy>
  <cp:revision>1</cp:revision>
  <cp:lastPrinted>2018-03-21T18:27:49Z</cp:lastPrinted>
  <dcterms:created xsi:type="dcterms:W3CDTF">2015-05-04T05:45:16Z</dcterms:created>
  <dcterms:modified xsi:type="dcterms:W3CDTF">2021-01-14T05:36:51Z</dcterms:modified>
  <dc:language>fi-FI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Company">
    <vt:lpwstr>Ympäristöhallinto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